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01 長寿補強土(株)  2024年11月02日\宣伝全般\工法比較\長寿HBと法枠の比較\"/>
    </mc:Choice>
  </mc:AlternateContent>
  <xr:revisionPtr revIDLastSave="0" documentId="13_ncr:1_{3BA6A7DE-8D42-4062-A663-5DC9AFFC7F97}" xr6:coauthVersionLast="47" xr6:coauthVersionMax="47" xr10:uidLastSave="{00000000-0000-0000-0000-000000000000}"/>
  <bookViews>
    <workbookView xWindow="-98" yWindow="-98" windowWidth="28996" windowHeight="15675" activeTab="5" xr2:uid="{FE6759CE-46C8-4E47-B1A4-38F4E426CB41}"/>
  </bookViews>
  <sheets>
    <sheet name="内訳書" sheetId="2" r:id="rId1"/>
    <sheet name="代価表1" sheetId="6" r:id="rId2"/>
    <sheet name="代価表2" sheetId="3" r:id="rId3"/>
    <sheet name="代価表3" sheetId="5" r:id="rId4"/>
    <sheet name="代価表4" sheetId="10" r:id="rId5"/>
    <sheet name="代価表5" sheetId="11" r:id="rId6"/>
    <sheet name="代価表6" sheetId="8" r:id="rId7"/>
    <sheet name="代価表7" sheetId="9" r:id="rId8"/>
  </sheets>
  <definedNames>
    <definedName name="_xlnm.Print_Area" localSheetId="5">代価表5!$A$1:$I$22</definedName>
    <definedName name="_xlnm.Print_Area" localSheetId="0">内訳書!$A$1:$I$6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2" l="1"/>
  <c r="H14" i="2" s="1"/>
  <c r="G13" i="2"/>
  <c r="H13" i="2" s="1"/>
  <c r="H18" i="2"/>
  <c r="H9" i="11"/>
  <c r="H8" i="11"/>
  <c r="H7" i="11"/>
  <c r="H10" i="11" s="1"/>
  <c r="H9" i="10"/>
  <c r="H8" i="10"/>
  <c r="H7" i="10"/>
  <c r="H10" i="10" s="1"/>
  <c r="H11" i="10" s="1"/>
  <c r="H22" i="10" s="1"/>
  <c r="B2" i="10" s="1"/>
  <c r="H11" i="11" l="1"/>
  <c r="H23" i="11" s="1"/>
  <c r="H22" i="11" l="1"/>
  <c r="B2" i="11" s="1"/>
  <c r="N15" i="9"/>
  <c r="H14" i="9"/>
  <c r="H13" i="9"/>
  <c r="H10" i="9"/>
  <c r="H9" i="9"/>
  <c r="H8" i="9"/>
  <c r="H20" i="9" s="1"/>
  <c r="B3" i="9" l="1"/>
  <c r="G17" i="2"/>
  <c r="L9" i="2"/>
  <c r="F9" i="2" s="1"/>
  <c r="L8" i="2"/>
  <c r="H14" i="8" l="1"/>
  <c r="H13" i="8"/>
  <c r="H10" i="8"/>
  <c r="H9" i="8"/>
  <c r="H8" i="8"/>
  <c r="H20" i="8" s="1"/>
  <c r="B3" i="8" s="1"/>
  <c r="H8" i="2"/>
  <c r="H17" i="2" l="1"/>
  <c r="H7" i="6" l="1"/>
  <c r="H9" i="5"/>
  <c r="H16" i="2"/>
  <c r="H15" i="2"/>
  <c r="H8" i="3"/>
  <c r="H9" i="3"/>
  <c r="H10" i="5"/>
  <c r="H8" i="5"/>
  <c r="H7" i="5"/>
  <c r="H10" i="6" l="1"/>
  <c r="H11" i="6" s="1"/>
  <c r="H22" i="6" s="1"/>
  <c r="H11" i="5"/>
  <c r="H7" i="3"/>
  <c r="H12" i="5" l="1"/>
  <c r="H23" i="5" s="1"/>
  <c r="G10" i="2"/>
  <c r="H10" i="2" s="1"/>
  <c r="B2" i="6"/>
  <c r="H10" i="3"/>
  <c r="H11" i="3" s="1"/>
  <c r="H22" i="3" s="1"/>
  <c r="G11" i="2" s="1"/>
  <c r="B2" i="3" l="1"/>
  <c r="H11" i="2"/>
  <c r="G12" i="2"/>
  <c r="H12" i="2" s="1"/>
  <c r="B2" i="5"/>
  <c r="H9" i="2"/>
  <c r="H6" i="2" l="1"/>
  <c r="H20" i="2" s="1"/>
</calcChain>
</file>

<file path=xl/sharedStrings.xml><?xml version="1.0" encoding="utf-8"?>
<sst xmlns="http://schemas.openxmlformats.org/spreadsheetml/2006/main" count="311" uniqueCount="119">
  <si>
    <t>工　種　･　種　別　･　細　別　･　規　格</t>
    <rPh sb="0" eb="1">
      <t>コウ</t>
    </rPh>
    <rPh sb="2" eb="3">
      <t>シュ</t>
    </rPh>
    <rPh sb="6" eb="7">
      <t>タネ</t>
    </rPh>
    <rPh sb="8" eb="9">
      <t>ベツ</t>
    </rPh>
    <rPh sb="12" eb="13">
      <t>サイ</t>
    </rPh>
    <rPh sb="14" eb="15">
      <t>ベツ</t>
    </rPh>
    <rPh sb="18" eb="19">
      <t>キ</t>
    </rPh>
    <rPh sb="20" eb="21">
      <t>カク</t>
    </rPh>
    <phoneticPr fontId="2"/>
  </si>
  <si>
    <t>単位</t>
    <rPh sb="0" eb="2">
      <t>タンイ</t>
    </rPh>
    <phoneticPr fontId="2"/>
  </si>
  <si>
    <t>数量</t>
    <rPh sb="0" eb="2">
      <t>スウリョウ</t>
    </rPh>
    <phoneticPr fontId="2"/>
  </si>
  <si>
    <t>単　価（円）</t>
    <rPh sb="0" eb="1">
      <t>タン</t>
    </rPh>
    <rPh sb="2" eb="3">
      <t>アタイ</t>
    </rPh>
    <rPh sb="4" eb="5">
      <t>エン</t>
    </rPh>
    <phoneticPr fontId="2"/>
  </si>
  <si>
    <t>摘　要</t>
    <rPh sb="0" eb="1">
      <t>チャク</t>
    </rPh>
    <rPh sb="2" eb="3">
      <t>ヨウ</t>
    </rPh>
    <phoneticPr fontId="2"/>
  </si>
  <si>
    <t>本</t>
    <rPh sb="0" eb="1">
      <t>ホン</t>
    </rPh>
    <phoneticPr fontId="2"/>
  </si>
  <si>
    <t>工事名　</t>
    <rPh sb="0" eb="3">
      <t>コウジメイ</t>
    </rPh>
    <phoneticPr fontId="2"/>
  </si>
  <si>
    <t>１頁</t>
    <rPh sb="1" eb="2">
      <t>ページ</t>
    </rPh>
    <phoneticPr fontId="2"/>
  </si>
  <si>
    <t>金</t>
    <rPh sb="0" eb="1">
      <t>キン</t>
    </rPh>
    <phoneticPr fontId="2"/>
  </si>
  <si>
    <t>円</t>
    <rPh sb="0" eb="1">
      <t>エン</t>
    </rPh>
    <phoneticPr fontId="2"/>
  </si>
  <si>
    <t>価　格（円）</t>
    <rPh sb="0" eb="1">
      <t>アタイ</t>
    </rPh>
    <rPh sb="2" eb="3">
      <t>カク</t>
    </rPh>
    <rPh sb="4" eb="5">
      <t>エン</t>
    </rPh>
    <phoneticPr fontId="2"/>
  </si>
  <si>
    <t>　　鉄筋挿入工</t>
    <phoneticPr fontId="2"/>
  </si>
  <si>
    <t>ｍ</t>
    <phoneticPr fontId="2"/>
  </si>
  <si>
    <t>直接工事費</t>
    <rPh sb="0" eb="2">
      <t>チョクセツ</t>
    </rPh>
    <rPh sb="2" eb="5">
      <t>コウジヒ</t>
    </rPh>
    <phoneticPr fontId="2"/>
  </si>
  <si>
    <t>合計</t>
    <rPh sb="0" eb="2">
      <t>ゴウケイ</t>
    </rPh>
    <phoneticPr fontId="2"/>
  </si>
  <si>
    <t>㎥</t>
    <phoneticPr fontId="2"/>
  </si>
  <si>
    <t>K=2で算定</t>
    <rPh sb="4" eb="6">
      <t>サンテイ</t>
    </rPh>
    <phoneticPr fontId="2"/>
  </si>
  <si>
    <t>削孔径65mm　削孔・挿入・グラウト注入・頭部処理</t>
    <rPh sb="0" eb="2">
      <t>サッコウ</t>
    </rPh>
    <rPh sb="2" eb="3">
      <t>ケイ</t>
    </rPh>
    <phoneticPr fontId="2"/>
  </si>
  <si>
    <t>　　グラウト注入材</t>
    <rPh sb="6" eb="9">
      <t>チュウニュウザイ</t>
    </rPh>
    <phoneticPr fontId="2"/>
  </si>
  <si>
    <t>1㎥当たり375,000円</t>
    <rPh sb="2" eb="3">
      <t>ア</t>
    </rPh>
    <rPh sb="12" eb="13">
      <t>エン</t>
    </rPh>
    <phoneticPr fontId="2"/>
  </si>
  <si>
    <t>　　補強材緊張と二次注入</t>
    <rPh sb="2" eb="4">
      <t>ホキョウ</t>
    </rPh>
    <rPh sb="4" eb="5">
      <t>ザイ</t>
    </rPh>
    <rPh sb="5" eb="7">
      <t>キンチョウ</t>
    </rPh>
    <rPh sb="8" eb="10">
      <t>ニジ</t>
    </rPh>
    <rPh sb="10" eb="12">
      <t>チュウニュウ</t>
    </rPh>
    <phoneticPr fontId="2"/>
  </si>
  <si>
    <t>特殊モルタル注入　パッカー＋注入管セット</t>
    <rPh sb="0" eb="2">
      <t>トクシュ</t>
    </rPh>
    <rPh sb="6" eb="8">
      <t>チュウニュウ</t>
    </rPh>
    <rPh sb="14" eb="17">
      <t>チュウニュウカン</t>
    </rPh>
    <phoneticPr fontId="2"/>
  </si>
  <si>
    <t>工事名</t>
    <rPh sb="0" eb="3">
      <t>コウジメイ</t>
    </rPh>
    <phoneticPr fontId="2"/>
  </si>
  <si>
    <t>２頁</t>
    <rPh sb="1" eb="2">
      <t>ページ</t>
    </rPh>
    <phoneticPr fontId="2"/>
  </si>
  <si>
    <t>（100箇所当たり）</t>
    <rPh sb="4" eb="6">
      <t>カショ</t>
    </rPh>
    <rPh sb="6" eb="7">
      <t>ア</t>
    </rPh>
    <phoneticPr fontId="2"/>
  </si>
  <si>
    <t>価　格</t>
    <rPh sb="0" eb="1">
      <t>アタイ</t>
    </rPh>
    <rPh sb="2" eb="3">
      <t>カク</t>
    </rPh>
    <phoneticPr fontId="2"/>
  </si>
  <si>
    <t>　　世話役</t>
    <rPh sb="2" eb="5">
      <t>セワヤク</t>
    </rPh>
    <phoneticPr fontId="2"/>
  </si>
  <si>
    <t>人</t>
    <rPh sb="0" eb="1">
      <t>ニン</t>
    </rPh>
    <phoneticPr fontId="2"/>
  </si>
  <si>
    <t>令和５年公共工事単価</t>
    <rPh sb="0" eb="2">
      <t>レイワ</t>
    </rPh>
    <rPh sb="3" eb="4">
      <t>ネン</t>
    </rPh>
    <rPh sb="4" eb="6">
      <t>コウキョウ</t>
    </rPh>
    <rPh sb="6" eb="8">
      <t>コウジ</t>
    </rPh>
    <rPh sb="8" eb="10">
      <t>タンカ</t>
    </rPh>
    <phoneticPr fontId="2"/>
  </si>
  <si>
    <t>　　法面工</t>
    <rPh sb="2" eb="4">
      <t>ノリメン</t>
    </rPh>
    <rPh sb="4" eb="5">
      <t>コウ</t>
    </rPh>
    <phoneticPr fontId="2"/>
  </si>
  <si>
    <t>　　普通作業員</t>
    <rPh sb="2" eb="4">
      <t>フツウ</t>
    </rPh>
    <rPh sb="4" eb="7">
      <t>サギョウイン</t>
    </rPh>
    <phoneticPr fontId="2"/>
  </si>
  <si>
    <t>　　（　労務費小計　）</t>
    <rPh sb="4" eb="7">
      <t>ロウムヒ</t>
    </rPh>
    <rPh sb="7" eb="9">
      <t>ショウケイ</t>
    </rPh>
    <phoneticPr fontId="2"/>
  </si>
  <si>
    <t>　　諸雑費</t>
    <rPh sb="2" eb="3">
      <t>ショ</t>
    </rPh>
    <rPh sb="3" eb="5">
      <t>ザッピ</t>
    </rPh>
    <phoneticPr fontId="2"/>
  </si>
  <si>
    <t>％</t>
    <phoneticPr fontId="2"/>
  </si>
  <si>
    <t>　　　</t>
    <phoneticPr fontId="2"/>
  </si>
  <si>
    <t>　</t>
    <phoneticPr fontId="2"/>
  </si>
  <si>
    <t>　　計</t>
    <rPh sb="2" eb="3">
      <t>ケイ</t>
    </rPh>
    <phoneticPr fontId="2"/>
  </si>
  <si>
    <t>（100本当たり）</t>
    <rPh sb="4" eb="5">
      <t>ホン</t>
    </rPh>
    <rPh sb="5" eb="6">
      <t>ア</t>
    </rPh>
    <phoneticPr fontId="2"/>
  </si>
  <si>
    <t>式</t>
    <rPh sb="0" eb="1">
      <t>シキ</t>
    </rPh>
    <phoneticPr fontId="2"/>
  </si>
  <si>
    <t>労務費合計の5％</t>
    <rPh sb="0" eb="3">
      <t>ロウムヒ</t>
    </rPh>
    <rPh sb="3" eb="5">
      <t>ゴウケイ</t>
    </rPh>
    <phoneticPr fontId="2"/>
  </si>
  <si>
    <t>必ず商社経由　ただし、住友大阪セメントの西日本営業所に聞けば安いところを所為迂回してくれることもある。</t>
    <rPh sb="0" eb="1">
      <t>カナラ</t>
    </rPh>
    <rPh sb="2" eb="4">
      <t>ショウシャ</t>
    </rPh>
    <rPh sb="4" eb="6">
      <t>ケイユ</t>
    </rPh>
    <rPh sb="11" eb="13">
      <t>スミトモ</t>
    </rPh>
    <rPh sb="13" eb="15">
      <t>オオサカ</t>
    </rPh>
    <rPh sb="20" eb="23">
      <t>ニシニホン</t>
    </rPh>
    <rPh sb="23" eb="26">
      <t>エイギョウショ</t>
    </rPh>
    <rPh sb="27" eb="28">
      <t>キ</t>
    </rPh>
    <rPh sb="30" eb="31">
      <t>ヤス</t>
    </rPh>
    <rPh sb="36" eb="40">
      <t>ショイウカイ</t>
    </rPh>
    <phoneticPr fontId="2"/>
  </si>
  <si>
    <t>日</t>
    <rPh sb="0" eb="1">
      <t>ニチ</t>
    </rPh>
    <phoneticPr fontId="2"/>
  </si>
  <si>
    <t>往復</t>
    <rPh sb="0" eb="2">
      <t>オウフク</t>
    </rPh>
    <phoneticPr fontId="2"/>
  </si>
  <si>
    <t xml:space="preserve"> 　 特殊作業員</t>
    <rPh sb="3" eb="5">
      <t>トクシュ</t>
    </rPh>
    <rPh sb="5" eb="8">
      <t>サギョウイン</t>
    </rPh>
    <phoneticPr fontId="2"/>
  </si>
  <si>
    <t>　　スクイズポンプ輸送費</t>
    <rPh sb="9" eb="12">
      <t>ユソウヒ</t>
    </rPh>
    <phoneticPr fontId="2"/>
  </si>
  <si>
    <t>試験練り　代価表№１</t>
    <rPh sb="0" eb="3">
      <t>シケンネ</t>
    </rPh>
    <rPh sb="5" eb="8">
      <t>ダイカヒョウ</t>
    </rPh>
    <phoneticPr fontId="2"/>
  </si>
  <si>
    <t>　　試験練り</t>
    <rPh sb="2" eb="5">
      <t>シケンネ</t>
    </rPh>
    <phoneticPr fontId="2"/>
  </si>
  <si>
    <t>回</t>
    <rPh sb="0" eb="1">
      <t>カイ</t>
    </rPh>
    <phoneticPr fontId="2"/>
  </si>
  <si>
    <t>　　固定部造成（一次注入）</t>
    <rPh sb="2" eb="5">
      <t>コテイブ</t>
    </rPh>
    <rPh sb="5" eb="7">
      <t>ゾウセイ</t>
    </rPh>
    <rPh sb="8" eb="12">
      <t>イチジチュウニュウ</t>
    </rPh>
    <phoneticPr fontId="2"/>
  </si>
  <si>
    <t>代価表1</t>
    <rPh sb="0" eb="3">
      <t>ダイカヒョウ</t>
    </rPh>
    <phoneticPr fontId="2"/>
  </si>
  <si>
    <t>代価表2</t>
    <rPh sb="0" eb="3">
      <t>ダイカヒョウ</t>
    </rPh>
    <phoneticPr fontId="2"/>
  </si>
  <si>
    <t>補強材緊張とセメントミルク二次注入追加費用　代価表№3</t>
    <rPh sb="0" eb="3">
      <t>ホキョウザイ</t>
    </rPh>
    <rPh sb="3" eb="5">
      <t>キンチョウ</t>
    </rPh>
    <rPh sb="13" eb="15">
      <t>ニジ</t>
    </rPh>
    <phoneticPr fontId="2"/>
  </si>
  <si>
    <t>固定部のセメントミルク注入（一次注入）追加費用　代価表№2</t>
    <rPh sb="14" eb="16">
      <t>イチジ</t>
    </rPh>
    <rPh sb="16" eb="18">
      <t>チュウニュウ</t>
    </rPh>
    <phoneticPr fontId="2"/>
  </si>
  <si>
    <t>　　グラウト注入材1</t>
    <rPh sb="6" eb="9">
      <t>チュウニュウザイ</t>
    </rPh>
    <phoneticPr fontId="2"/>
  </si>
  <si>
    <t>35%早強ミルク1㎥に必要なセメント量1778kg
混和剤FCL10㍑＝400円×10＝4000円</t>
    <rPh sb="11" eb="13">
      <t>ヒツヨウ</t>
    </rPh>
    <rPh sb="18" eb="19">
      <t>リョウ</t>
    </rPh>
    <rPh sb="26" eb="29">
      <t>コンワザイ</t>
    </rPh>
    <rPh sb="39" eb="40">
      <t>エン</t>
    </rPh>
    <rPh sb="48" eb="49">
      <t>エン</t>
    </rPh>
    <phoneticPr fontId="2"/>
  </si>
  <si>
    <t>35%早強ミルク</t>
    <rPh sb="3" eb="5">
      <t>ソウキョウ</t>
    </rPh>
    <phoneticPr fontId="2"/>
  </si>
  <si>
    <t>超早硬セメント　フィルコンSスーパー</t>
    <rPh sb="0" eb="1">
      <t>チョウ</t>
    </rPh>
    <rPh sb="1" eb="2">
      <t>ハヤ</t>
    </rPh>
    <rPh sb="2" eb="3">
      <t>カタ</t>
    </rPh>
    <phoneticPr fontId="2"/>
  </si>
  <si>
    <t>物価版令和6年12月　1袋6500円　25㎏</t>
    <rPh sb="0" eb="3">
      <t>ブッカバン</t>
    </rPh>
    <rPh sb="3" eb="5">
      <t>レイワ</t>
    </rPh>
    <rPh sb="6" eb="7">
      <t>ネン</t>
    </rPh>
    <rPh sb="9" eb="10">
      <t>ガツ</t>
    </rPh>
    <rPh sb="12" eb="13">
      <t>フクロ</t>
    </rPh>
    <rPh sb="17" eb="18">
      <t>エン</t>
    </rPh>
    <phoneticPr fontId="2"/>
  </si>
  <si>
    <t>75袋×6500円＝487500</t>
    <rPh sb="2" eb="3">
      <t>フクロ</t>
    </rPh>
    <rPh sb="8" eb="9">
      <t>エン</t>
    </rPh>
    <phoneticPr fontId="2"/>
  </si>
  <si>
    <t>労務費合計の40％</t>
    <rPh sb="0" eb="3">
      <t>ロウムヒ</t>
    </rPh>
    <rPh sb="3" eb="5">
      <t>ゴウケイ</t>
    </rPh>
    <phoneticPr fontId="2"/>
  </si>
  <si>
    <t>労務費合計の15％</t>
    <rPh sb="0" eb="3">
      <t>ロウムヒ</t>
    </rPh>
    <rPh sb="3" eb="5">
      <t>ゴウケイ</t>
    </rPh>
    <phoneticPr fontId="2"/>
  </si>
  <si>
    <t>３頁</t>
    <rPh sb="1" eb="2">
      <t>ページ</t>
    </rPh>
    <phoneticPr fontId="2"/>
  </si>
  <si>
    <t>D19　ネジフシ棒鋼</t>
    <phoneticPr fontId="2"/>
  </si>
  <si>
    <t>見積もり</t>
    <rPh sb="0" eb="2">
      <t>ミツ</t>
    </rPh>
    <phoneticPr fontId="2"/>
  </si>
  <si>
    <t>個</t>
    <rPh sb="0" eb="1">
      <t>コ</t>
    </rPh>
    <phoneticPr fontId="2"/>
  </si>
  <si>
    <t>　　長寿プレート　</t>
    <rPh sb="2" eb="4">
      <t>チョウジュ</t>
    </rPh>
    <phoneticPr fontId="2"/>
  </si>
  <si>
    <t>D19用　</t>
    <rPh sb="3" eb="4">
      <t>ヨウ</t>
    </rPh>
    <phoneticPr fontId="2"/>
  </si>
  <si>
    <t>PVB塗装品</t>
    <rPh sb="3" eb="5">
      <t>トソウ</t>
    </rPh>
    <rPh sb="5" eb="6">
      <t>ヒン</t>
    </rPh>
    <phoneticPr fontId="2"/>
  </si>
  <si>
    <t>　　長寿キャップ付ナット</t>
    <rPh sb="2" eb="4">
      <t>チョウジュ</t>
    </rPh>
    <rPh sb="8" eb="9">
      <t>ヅケ</t>
    </rPh>
    <phoneticPr fontId="2"/>
  </si>
  <si>
    <t>メッキ＋PVB塗装品</t>
    <rPh sb="7" eb="9">
      <t>トソウ</t>
    </rPh>
    <rPh sb="9" eb="10">
      <t>ヒン</t>
    </rPh>
    <phoneticPr fontId="2"/>
  </si>
  <si>
    <t>　　ステンレスワッシャー</t>
    <phoneticPr fontId="2"/>
  </si>
  <si>
    <t>ステンレス</t>
    <phoneticPr fontId="2"/>
  </si>
  <si>
    <t>　　長寿スペーサー</t>
    <rPh sb="2" eb="4">
      <t>チョウジュ</t>
    </rPh>
    <phoneticPr fontId="2"/>
  </si>
  <si>
    <t>（エポキシ樹脂塗装鉄筋）</t>
    <rPh sb="5" eb="7">
      <t>ジュシ</t>
    </rPh>
    <rPh sb="7" eb="9">
      <t>トソウ</t>
    </rPh>
    <rPh sb="9" eb="11">
      <t>テッキン</t>
    </rPh>
    <phoneticPr fontId="2"/>
  </si>
  <si>
    <t>エポキシ樹脂塗装品</t>
    <rPh sb="4" eb="6">
      <t>ジュシ</t>
    </rPh>
    <rPh sb="6" eb="8">
      <t>トソウ</t>
    </rPh>
    <rPh sb="8" eb="9">
      <t>ヒン</t>
    </rPh>
    <phoneticPr fontId="2"/>
  </si>
  <si>
    <t>　　グラウト注入管</t>
    <rPh sb="6" eb="8">
      <t>チュウニュウ</t>
    </rPh>
    <rPh sb="8" eb="9">
      <t>カン</t>
    </rPh>
    <phoneticPr fontId="2"/>
  </si>
  <si>
    <t>一般用ポリエチレン管　φ20</t>
    <rPh sb="0" eb="3">
      <t>イッパンヨウ</t>
    </rPh>
    <rPh sb="9" eb="10">
      <t>カン</t>
    </rPh>
    <phoneticPr fontId="2"/>
  </si>
  <si>
    <t>建設物価　2022年4月号　p686</t>
    <rPh sb="0" eb="2">
      <t>ケンセツ</t>
    </rPh>
    <rPh sb="2" eb="4">
      <t>ブッカ</t>
    </rPh>
    <rPh sb="9" eb="10">
      <t>ネン</t>
    </rPh>
    <rPh sb="11" eb="12">
      <t>ガツ</t>
    </rPh>
    <rPh sb="12" eb="13">
      <t>ゴウ</t>
    </rPh>
    <phoneticPr fontId="2"/>
  </si>
  <si>
    <t>　計</t>
    <rPh sb="1" eb="2">
      <t>ケイ</t>
    </rPh>
    <phoneticPr fontId="2"/>
  </si>
  <si>
    <t>補強材長L=4000</t>
    <rPh sb="0" eb="2">
      <t>ホキョウ</t>
    </rPh>
    <rPh sb="2" eb="3">
      <t>ザイ</t>
    </rPh>
    <rPh sb="3" eb="4">
      <t>チョウ</t>
    </rPh>
    <phoneticPr fontId="2"/>
  </si>
  <si>
    <t>　　高付着型長寿補強材　</t>
    <rPh sb="2" eb="6">
      <t>コウフチャクガタ</t>
    </rPh>
    <rPh sb="6" eb="11">
      <t>チョウジュホキョウザイ</t>
    </rPh>
    <phoneticPr fontId="2"/>
  </si>
  <si>
    <t>L=4000</t>
    <phoneticPr fontId="2"/>
  </si>
  <si>
    <t>　　長寿ジオパネル</t>
    <rPh sb="2" eb="4">
      <t>チョウジュ</t>
    </rPh>
    <phoneticPr fontId="2"/>
  </si>
  <si>
    <t>ポリエステル塗装（青）</t>
    <rPh sb="6" eb="8">
      <t>トソウ</t>
    </rPh>
    <rPh sb="9" eb="10">
      <t>アオ</t>
    </rPh>
    <phoneticPr fontId="2"/>
  </si>
  <si>
    <t>L=4500</t>
    <phoneticPr fontId="2"/>
  </si>
  <si>
    <t>　　補強材資材</t>
    <rPh sb="2" eb="5">
      <t>ホキョウザイ</t>
    </rPh>
    <rPh sb="5" eb="7">
      <t>シザイ</t>
    </rPh>
    <phoneticPr fontId="2"/>
  </si>
  <si>
    <t>　　足場</t>
    <rPh sb="2" eb="4">
      <t>アシバ</t>
    </rPh>
    <phoneticPr fontId="2"/>
  </si>
  <si>
    <t>長寿ハイブリッド植生型</t>
    <rPh sb="0" eb="1">
      <t>チョウ</t>
    </rPh>
    <rPh sb="8" eb="11">
      <t>ショクセイガタ</t>
    </rPh>
    <phoneticPr fontId="2"/>
  </si>
  <si>
    <t>D19　削孔長4.0m　35本</t>
    <rPh sb="4" eb="7">
      <t>サッコウチョウ</t>
    </rPh>
    <rPh sb="14" eb="15">
      <t>ポン</t>
    </rPh>
    <phoneticPr fontId="2"/>
  </si>
  <si>
    <t>市場単価　現場条件Ⅰ</t>
    <rPh sb="0" eb="2">
      <t>シジョウ</t>
    </rPh>
    <rPh sb="2" eb="4">
      <t>タンカ</t>
    </rPh>
    <rPh sb="5" eb="7">
      <t>ゲンバ</t>
    </rPh>
    <rPh sb="7" eb="9">
      <t>ジョウケン</t>
    </rPh>
    <phoneticPr fontId="2"/>
  </si>
  <si>
    <r>
      <t>残り2.5ｍに注入
必要量Ｖ（㎥）=（65*65*3.14/4000000）*96*（1+</t>
    </r>
    <r>
      <rPr>
        <sz val="10"/>
        <color rgb="FFFF0000"/>
        <rFont val="ＭＳ Ｐ明朝"/>
        <family val="1"/>
        <charset val="128"/>
      </rPr>
      <t>2</t>
    </r>
    <r>
      <rPr>
        <sz val="10"/>
        <rFont val="ＭＳ Ｐ明朝"/>
        <family val="1"/>
        <charset val="128"/>
      </rPr>
      <t>）*2.5m=</t>
    </r>
    <rPh sb="0" eb="1">
      <t>ノコ</t>
    </rPh>
    <rPh sb="10" eb="12">
      <t>ヒツヨウ</t>
    </rPh>
    <rPh sb="12" eb="13">
      <t>リョウ</t>
    </rPh>
    <phoneticPr fontId="2"/>
  </si>
  <si>
    <t>先端1.5ｍに注入
必要量Ｖ（㎥）=（65*65*3.14/4000000）*35*（1+2）*1.5m=</t>
    <rPh sb="0" eb="2">
      <t>センタン</t>
    </rPh>
    <rPh sb="7" eb="9">
      <t>チュウニュウ</t>
    </rPh>
    <phoneticPr fontId="2"/>
  </si>
  <si>
    <t>　　スクイズポンプリース料</t>
    <rPh sb="12" eb="13">
      <t>リョウ</t>
    </rPh>
    <phoneticPr fontId="2"/>
  </si>
  <si>
    <t>　　エポキシ樹脂塗装補強材　</t>
    <rPh sb="6" eb="8">
      <t>ジュシ</t>
    </rPh>
    <rPh sb="8" eb="10">
      <t>トソウ</t>
    </rPh>
    <rPh sb="10" eb="12">
      <t>ホキョウ</t>
    </rPh>
    <rPh sb="12" eb="13">
      <t>ザイ</t>
    </rPh>
    <phoneticPr fontId="2"/>
  </si>
  <si>
    <t>　　網固定ブロック　</t>
    <rPh sb="2" eb="5">
      <t>アミコテイ</t>
    </rPh>
    <phoneticPr fontId="2"/>
  </si>
  <si>
    <t>D19用</t>
    <rPh sb="3" eb="4">
      <t>ヨウ</t>
    </rPh>
    <phoneticPr fontId="2"/>
  </si>
  <si>
    <r>
      <t>必要量Ｖ（㎥）=（65*65*3.14/4000000）*1*（1+</t>
    </r>
    <r>
      <rPr>
        <sz val="10"/>
        <color indexed="10"/>
        <rFont val="ＭＳ Ｐ明朝"/>
        <family val="1"/>
        <charset val="128"/>
      </rPr>
      <t>Ｋ</t>
    </r>
    <r>
      <rPr>
        <sz val="10"/>
        <rFont val="ＭＳ Ｐ明朝"/>
        <family val="1"/>
        <charset val="128"/>
      </rPr>
      <t>）*3.0m</t>
    </r>
    <rPh sb="0" eb="2">
      <t>ヒツヨウ</t>
    </rPh>
    <rPh sb="2" eb="3">
      <t>リョウ</t>
    </rPh>
    <phoneticPr fontId="2"/>
  </si>
  <si>
    <t>全国特定法面保護協会</t>
    <rPh sb="0" eb="2">
      <t>ゼンコク</t>
    </rPh>
    <rPh sb="2" eb="4">
      <t>トクテイ</t>
    </rPh>
    <rPh sb="4" eb="6">
      <t>ノリメン</t>
    </rPh>
    <rPh sb="6" eb="8">
      <t>ホゴ</t>
    </rPh>
    <rPh sb="8" eb="10">
      <t>キョウカイ</t>
    </rPh>
    <phoneticPr fontId="2"/>
  </si>
  <si>
    <t>粘性土～砂質土=1.5～4.0（上記式を適用する場合）</t>
    <rPh sb="0" eb="3">
      <t>ネンセイド</t>
    </rPh>
    <rPh sb="4" eb="5">
      <t>スナ</t>
    </rPh>
    <rPh sb="5" eb="6">
      <t>シツ</t>
    </rPh>
    <rPh sb="6" eb="7">
      <t>ツチ</t>
    </rPh>
    <rPh sb="16" eb="18">
      <t>ジョウキ</t>
    </rPh>
    <rPh sb="18" eb="19">
      <t>シキ</t>
    </rPh>
    <rPh sb="20" eb="22">
      <t>テキヨウ</t>
    </rPh>
    <rPh sb="24" eb="26">
      <t>バアイ</t>
    </rPh>
    <phoneticPr fontId="2"/>
  </si>
  <si>
    <t>令和6年公共工事単価</t>
    <rPh sb="0" eb="2">
      <t>レイワ</t>
    </rPh>
    <rPh sb="3" eb="4">
      <t>ネン</t>
    </rPh>
    <rPh sb="4" eb="6">
      <t>コウキョウ</t>
    </rPh>
    <rPh sb="6" eb="8">
      <t>コウジ</t>
    </rPh>
    <rPh sb="8" eb="10">
      <t>タンカ</t>
    </rPh>
    <phoneticPr fontId="2"/>
  </si>
  <si>
    <t>頭部処理２は、市場単価の現場条件Ⅲに含まれていない表-3.2の※1の費用です。</t>
    <rPh sb="0" eb="2">
      <t>トウブ</t>
    </rPh>
    <rPh sb="2" eb="4">
      <t>ショリ</t>
    </rPh>
    <rPh sb="7" eb="11">
      <t>シジョウタンカ</t>
    </rPh>
    <rPh sb="12" eb="16">
      <t>ゲンバジョウケン</t>
    </rPh>
    <rPh sb="18" eb="19">
      <t>フク</t>
    </rPh>
    <rPh sb="25" eb="26">
      <t>ヒョウ</t>
    </rPh>
    <rPh sb="34" eb="36">
      <t>ヒヨウ</t>
    </rPh>
    <phoneticPr fontId="2"/>
  </si>
  <si>
    <t>労務費合計の45％</t>
    <rPh sb="0" eb="3">
      <t>ロウムヒ</t>
    </rPh>
    <rPh sb="3" eb="5">
      <t>ゴウケイ</t>
    </rPh>
    <phoneticPr fontId="2"/>
  </si>
  <si>
    <t>(100㎡あたり)</t>
    <phoneticPr fontId="2"/>
  </si>
  <si>
    <t>公共工事労務単価27年の特殊作業員を計上</t>
    <rPh sb="0" eb="2">
      <t>コウキョウ</t>
    </rPh>
    <rPh sb="2" eb="4">
      <t>コウジ</t>
    </rPh>
    <rPh sb="4" eb="6">
      <t>ロウム</t>
    </rPh>
    <rPh sb="6" eb="8">
      <t>タンカ</t>
    </rPh>
    <rPh sb="10" eb="11">
      <t>ネン</t>
    </rPh>
    <rPh sb="12" eb="14">
      <t>トクシュ</t>
    </rPh>
    <rPh sb="14" eb="17">
      <t>サギョウイン</t>
    </rPh>
    <rPh sb="18" eb="20">
      <t>ケイジョウ</t>
    </rPh>
    <phoneticPr fontId="2"/>
  </si>
  <si>
    <t>労務費合計の13％</t>
    <rPh sb="0" eb="3">
      <t>ロウムヒ</t>
    </rPh>
    <rPh sb="3" eb="5">
      <t>ゴウケイ</t>
    </rPh>
    <phoneticPr fontId="2"/>
  </si>
  <si>
    <t>㎡</t>
    <phoneticPr fontId="2"/>
  </si>
  <si>
    <t>敷設面積の1.4倍必要</t>
    <rPh sb="0" eb="2">
      <t>フセツ</t>
    </rPh>
    <rPh sb="2" eb="4">
      <t>メンセキ</t>
    </rPh>
    <rPh sb="8" eb="9">
      <t>バイ</t>
    </rPh>
    <rPh sb="9" eb="11">
      <t>ヒツヨウ</t>
    </rPh>
    <phoneticPr fontId="2"/>
  </si>
  <si>
    <t>　　長寿金網（資材）</t>
    <rPh sb="2" eb="6">
      <t>チョウジュカナアミ</t>
    </rPh>
    <rPh sb="7" eb="9">
      <t>シザイ</t>
    </rPh>
    <phoneticPr fontId="2"/>
  </si>
  <si>
    <t>　　頭部処理２</t>
    <rPh sb="2" eb="6">
      <t>トウブショリ</t>
    </rPh>
    <phoneticPr fontId="2"/>
  </si>
  <si>
    <t>　　長寿金網敷設工</t>
    <rPh sb="2" eb="4">
      <t>チョウジュ</t>
    </rPh>
    <rPh sb="4" eb="6">
      <t>カナアミ</t>
    </rPh>
    <rPh sb="6" eb="9">
      <t>フセツコウ</t>
    </rPh>
    <phoneticPr fontId="2"/>
  </si>
  <si>
    <t>（軟質地山で緊張時の荷重管理が必要）</t>
    <rPh sb="1" eb="5">
      <t>ナンシツジヤマ</t>
    </rPh>
    <rPh sb="6" eb="9">
      <t>キンチョウジ</t>
    </rPh>
    <rPh sb="10" eb="14">
      <t>カジュウカンリ</t>
    </rPh>
    <rPh sb="15" eb="17">
      <t>ヒツヨウ</t>
    </rPh>
    <phoneticPr fontId="2"/>
  </si>
  <si>
    <t>頭部処理２　代価表№4</t>
    <rPh sb="0" eb="2">
      <t>トウブ</t>
    </rPh>
    <rPh sb="2" eb="4">
      <t>ショリ</t>
    </rPh>
    <phoneticPr fontId="2"/>
  </si>
  <si>
    <t>長寿金網敷設工　代価表№5</t>
    <rPh sb="0" eb="2">
      <t>チョウジュ</t>
    </rPh>
    <rPh sb="2" eb="4">
      <t>カナアミ</t>
    </rPh>
    <rPh sb="4" eb="6">
      <t>フセツ</t>
    </rPh>
    <rPh sb="6" eb="7">
      <t>コウ</t>
    </rPh>
    <phoneticPr fontId="2"/>
  </si>
  <si>
    <t>長寿ハイブリッド補強土植生型　資材単価（金網を除く）　代価表№6</t>
    <rPh sb="11" eb="13">
      <t>ショクセイ</t>
    </rPh>
    <rPh sb="13" eb="14">
      <t>ガタ</t>
    </rPh>
    <rPh sb="15" eb="17">
      <t>シザイ</t>
    </rPh>
    <rPh sb="20" eb="22">
      <t>カナアミ</t>
    </rPh>
    <rPh sb="23" eb="24">
      <t>ノゾ</t>
    </rPh>
    <phoneticPr fontId="2"/>
  </si>
  <si>
    <t>長寿命補強土植生型資材単価（金網を除く）　代価表№7</t>
    <rPh sb="6" eb="9">
      <t>ショクセイガタ</t>
    </rPh>
    <rPh sb="14" eb="16">
      <t>カナアミ</t>
    </rPh>
    <rPh sb="17" eb="18">
      <t>ノゾ</t>
    </rPh>
    <phoneticPr fontId="2"/>
  </si>
  <si>
    <t>代価表4</t>
    <rPh sb="0" eb="3">
      <t>ダイカヒョウ</t>
    </rPh>
    <phoneticPr fontId="2"/>
  </si>
  <si>
    <t>代価表5</t>
    <rPh sb="0" eb="3">
      <t>ダイカヒョウ</t>
    </rPh>
    <phoneticPr fontId="2"/>
  </si>
  <si>
    <r>
      <t>空</t>
    </r>
    <r>
      <rPr>
        <sz val="12"/>
        <color theme="1"/>
        <rFont val="Segoe UI Symbol"/>
        <family val="3"/>
      </rPr>
      <t>㎥</t>
    </r>
    <rPh sb="0" eb="2">
      <t>クウリュウベイ</t>
    </rPh>
    <phoneticPr fontId="2"/>
  </si>
  <si>
    <t>4.0m×35本</t>
    <rPh sb="7" eb="8">
      <t>ポン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</si>
</sst>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quot;¥&quot;\-#,##0"/>
    <numFmt numFmtId="176" formatCode="#,##0_ "/>
    <numFmt numFmtId="177" formatCode="0.0_ "/>
    <numFmt numFmtId="178" formatCode="0.000_ "/>
    <numFmt numFmtId="179" formatCode="0.0;[Red]0.0"/>
    <numFmt numFmtId="180" formatCode="0.0_);[Red]\(0.0\)"/>
    <numFmt numFmtId="181" formatCode="#,##0.0"/>
    <numFmt numFmtId="182" formatCode="0.000_);[Red]\(0.000\)"/>
    <numFmt numFmtId="183" formatCode="0.00_);[Red]\(0.00\)"/>
    <numFmt numFmtId="184" formatCode="0.0000_);[Red]\(0.0000\)"/>
    <numFmt numFmtId="185" formatCode="#,##0.0_ "/>
  </numFmts>
  <fonts count="31" x14ac:knownFonts="1">
    <font>
      <sz val="11"/>
      <name val="ＭＳ Ｐゴシック"/>
      <family val="3"/>
      <charset val="128"/>
    </font>
    <font>
      <sz val="10"/>
      <name val="ＭＳ Ｐ明朝"/>
      <family val="1"/>
      <charset val="128"/>
    </font>
    <font>
      <sz val="6"/>
      <name val="ＭＳ Ｐゴシック"/>
      <family val="3"/>
      <charset val="128"/>
    </font>
    <font>
      <sz val="11"/>
      <color theme="1"/>
      <name val="ＭＳ Ｐ明朝"/>
      <family val="1"/>
      <charset val="128"/>
    </font>
    <font>
      <sz val="11"/>
      <name val="ＭＳ Ｐゴシック"/>
      <family val="3"/>
      <charset val="128"/>
    </font>
    <font>
      <sz val="12"/>
      <color theme="1"/>
      <name val="ＭＳ Ｐ明朝"/>
      <family val="1"/>
      <charset val="128"/>
    </font>
    <font>
      <b/>
      <sz val="20"/>
      <color theme="1"/>
      <name val="ＭＳ Ｐ明朝"/>
      <family val="1"/>
      <charset val="128"/>
    </font>
    <font>
      <sz val="16"/>
      <color theme="1"/>
      <name val="ＭＳ Ｐ明朝"/>
      <family val="1"/>
      <charset val="128"/>
    </font>
    <font>
      <b/>
      <sz val="16"/>
      <color theme="1"/>
      <name val="ＭＳ Ｐ明朝"/>
      <family val="1"/>
      <charset val="128"/>
    </font>
    <font>
      <sz val="14"/>
      <color theme="1"/>
      <name val="ＭＳ Ｐ明朝"/>
      <family val="1"/>
      <charset val="128"/>
    </font>
    <font>
      <sz val="10"/>
      <color theme="1"/>
      <name val="ＭＳ Ｐ明朝"/>
      <family val="1"/>
      <charset val="128"/>
    </font>
    <font>
      <sz val="12"/>
      <color theme="1"/>
      <name val="HGPｺﾞｼｯｸM"/>
      <family val="3"/>
      <charset val="128"/>
    </font>
    <font>
      <sz val="12"/>
      <color theme="1"/>
      <name val="ＭＳ 明朝"/>
      <family val="1"/>
      <charset val="128"/>
    </font>
    <font>
      <sz val="12"/>
      <color theme="1"/>
      <name val="HGSｺﾞｼｯｸE"/>
      <family val="3"/>
      <charset val="128"/>
    </font>
    <font>
      <sz val="12"/>
      <color rgb="FFFF0000"/>
      <name val="ＭＳ Ｐ明朝"/>
      <family val="1"/>
      <charset val="128"/>
    </font>
    <font>
      <sz val="9"/>
      <color rgb="FFFF0000"/>
      <name val="ＭＳ Ｐ明朝"/>
      <family val="1"/>
      <charset val="128"/>
    </font>
    <font>
      <sz val="12"/>
      <color theme="1"/>
      <name val="Segoe UI Symbol"/>
      <family val="3"/>
    </font>
    <font>
      <sz val="12"/>
      <color theme="1"/>
      <name val="ＭＳ Ｐゴシック"/>
      <family val="3"/>
      <charset val="128"/>
    </font>
    <font>
      <sz val="12"/>
      <name val="ＭＳ Ｐ明朝"/>
      <family val="1"/>
      <charset val="128"/>
    </font>
    <font>
      <b/>
      <sz val="16"/>
      <name val="ＭＳ Ｐ明朝"/>
      <family val="1"/>
      <charset val="128"/>
    </font>
    <font>
      <sz val="14"/>
      <name val="ＭＳ Ｐ明朝"/>
      <family val="1"/>
      <charset val="128"/>
    </font>
    <font>
      <b/>
      <sz val="14"/>
      <name val="ＭＳ Ｐ明朝"/>
      <family val="1"/>
      <charset val="128"/>
    </font>
    <font>
      <sz val="11"/>
      <color rgb="FFFF0000"/>
      <name val="ＭＳ Ｐ明朝"/>
      <family val="1"/>
      <charset val="128"/>
    </font>
    <font>
      <sz val="11"/>
      <name val="ＭＳ Ｐ明朝"/>
      <family val="1"/>
      <charset val="128"/>
    </font>
    <font>
      <sz val="16"/>
      <color rgb="FFFF0000"/>
      <name val="ＭＳ Ｐ明朝"/>
      <family val="1"/>
      <charset val="128"/>
    </font>
    <font>
      <b/>
      <sz val="12"/>
      <name val="ＭＳ Ｐ明朝"/>
      <family val="1"/>
      <charset val="128"/>
    </font>
    <font>
      <b/>
      <sz val="12"/>
      <name val="HG丸ｺﾞｼｯｸM-PRO"/>
      <family val="3"/>
      <charset val="128"/>
    </font>
    <font>
      <sz val="10"/>
      <color rgb="FFFF0000"/>
      <name val="ＭＳ Ｐ明朝"/>
      <family val="1"/>
      <charset val="128"/>
    </font>
    <font>
      <sz val="10"/>
      <color rgb="FF0070C0"/>
      <name val="ＭＳ Ｐ明朝"/>
      <family val="1"/>
      <charset val="128"/>
    </font>
    <font>
      <sz val="8"/>
      <name val="ＭＳ Ｐ明朝"/>
      <family val="1"/>
      <charset val="128"/>
    </font>
    <font>
      <sz val="10"/>
      <color indexed="10"/>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4.9989318521683403E-2"/>
        <bgColor indexed="64"/>
      </patternFill>
    </fill>
  </fills>
  <borders count="5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hair">
        <color indexed="10"/>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10"/>
      </left>
      <right style="medium">
        <color indexed="64"/>
      </right>
      <top style="thin">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hair">
        <color indexed="64"/>
      </right>
      <top style="medium">
        <color indexed="64"/>
      </top>
      <bottom/>
      <diagonal/>
    </border>
    <border>
      <left style="hair">
        <color indexed="64"/>
      </left>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style="medium">
        <color indexed="64"/>
      </top>
      <bottom/>
      <diagonal/>
    </border>
    <border>
      <left/>
      <right/>
      <top style="hair">
        <color indexed="64"/>
      </top>
      <bottom/>
      <diagonal/>
    </border>
    <border>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style="hair">
        <color indexed="64"/>
      </left>
      <right style="medium">
        <color indexed="64"/>
      </right>
      <top/>
      <bottom style="double">
        <color indexed="64"/>
      </bottom>
      <diagonal/>
    </border>
    <border>
      <left style="hair">
        <color indexed="64"/>
      </left>
      <right style="hair">
        <color indexed="64"/>
      </right>
      <top/>
      <bottom style="double">
        <color indexed="64"/>
      </bottom>
      <diagonal/>
    </border>
    <border>
      <left/>
      <right style="hair">
        <color indexed="10"/>
      </right>
      <top/>
      <bottom style="double">
        <color indexed="64"/>
      </bottom>
      <diagonal/>
    </border>
    <border>
      <left style="hair">
        <color indexed="10"/>
      </left>
      <right style="medium">
        <color indexed="64"/>
      </right>
      <top/>
      <bottom style="double">
        <color indexed="64"/>
      </bottom>
      <diagonal/>
    </border>
  </borders>
  <cellStyleXfs count="2">
    <xf numFmtId="0" fontId="0" fillId="0" borderId="0"/>
    <xf numFmtId="38" fontId="4" fillId="0" borderId="0" applyFont="0" applyFill="0" applyBorder="0" applyAlignment="0" applyProtection="0"/>
  </cellStyleXfs>
  <cellXfs count="254">
    <xf numFmtId="0" fontId="0" fillId="0" borderId="0" xfId="0"/>
    <xf numFmtId="0" fontId="1" fillId="0" borderId="0" xfId="0" applyFont="1" applyAlignment="1">
      <alignment vertical="center"/>
    </xf>
    <xf numFmtId="0" fontId="1" fillId="0" borderId="0" xfId="0" applyFont="1" applyAlignment="1">
      <alignment vertical="center" wrapText="1"/>
    </xf>
    <xf numFmtId="0" fontId="5" fillId="0" borderId="1" xfId="0" applyFont="1" applyBorder="1" applyAlignment="1">
      <alignment vertical="center"/>
    </xf>
    <xf numFmtId="5" fontId="5" fillId="0" borderId="4" xfId="0" applyNumberFormat="1" applyFont="1" applyBorder="1" applyAlignment="1">
      <alignment horizontal="right" vertical="center"/>
    </xf>
    <xf numFmtId="0" fontId="7" fillId="0" borderId="5" xfId="0" applyFont="1" applyBorder="1" applyAlignment="1">
      <alignment horizontal="right" vertical="center"/>
    </xf>
    <xf numFmtId="3" fontId="8" fillId="0" borderId="6" xfId="0" applyNumberFormat="1" applyFont="1" applyBorder="1" applyAlignment="1">
      <alignment vertical="center"/>
    </xf>
    <xf numFmtId="0" fontId="9" fillId="0" borderId="6" xfId="0" applyFont="1" applyBorder="1" applyAlignment="1">
      <alignment vertical="center"/>
    </xf>
    <xf numFmtId="3" fontId="10" fillId="0" borderId="6" xfId="0" applyNumberFormat="1" applyFont="1" applyBorder="1" applyAlignment="1">
      <alignment vertical="center"/>
    </xf>
    <xf numFmtId="5" fontId="10" fillId="0" borderId="7" xfId="0" applyNumberFormat="1" applyFont="1" applyBorder="1" applyAlignment="1">
      <alignment vertical="center"/>
    </xf>
    <xf numFmtId="0" fontId="10" fillId="0" borderId="8" xfId="0" applyFont="1" applyBorder="1" applyAlignment="1">
      <alignment vertical="center"/>
    </xf>
    <xf numFmtId="5" fontId="10" fillId="0" borderId="9" xfId="0" applyNumberFormat="1" applyFont="1" applyBorder="1" applyAlignment="1">
      <alignment vertical="center"/>
    </xf>
    <xf numFmtId="0" fontId="1" fillId="0" borderId="0" xfId="0" applyFont="1" applyAlignment="1">
      <alignment horizontal="center" vertical="center"/>
    </xf>
    <xf numFmtId="177" fontId="1" fillId="0" borderId="0" xfId="0" applyNumberFormat="1" applyFont="1" applyAlignment="1">
      <alignment vertical="center"/>
    </xf>
    <xf numFmtId="3" fontId="14" fillId="0" borderId="0" xfId="0" applyNumberFormat="1" applyFont="1" applyAlignment="1">
      <alignment vertical="center"/>
    </xf>
    <xf numFmtId="3" fontId="15" fillId="0" borderId="0" xfId="0" applyNumberFormat="1" applyFont="1" applyAlignment="1">
      <alignment horizontal="center" vertical="center"/>
    </xf>
    <xf numFmtId="178" fontId="14" fillId="0" borderId="0" xfId="0" applyNumberFormat="1" applyFont="1" applyAlignment="1">
      <alignment vertical="center"/>
    </xf>
    <xf numFmtId="177" fontId="1" fillId="0" borderId="0" xfId="0" applyNumberFormat="1" applyFont="1" applyAlignment="1">
      <alignment horizontal="center" vertical="center"/>
    </xf>
    <xf numFmtId="3" fontId="1" fillId="0" borderId="0" xfId="0" applyNumberFormat="1" applyFont="1" applyAlignment="1">
      <alignment horizontal="center" vertical="center"/>
    </xf>
    <xf numFmtId="178" fontId="1" fillId="0" borderId="0" xfId="0" applyNumberFormat="1" applyFont="1" applyAlignment="1">
      <alignment horizontal="center" vertical="center"/>
    </xf>
    <xf numFmtId="181" fontId="1" fillId="0" borderId="0" xfId="0" applyNumberFormat="1" applyFont="1" applyAlignment="1">
      <alignment horizontal="center" vertical="center"/>
    </xf>
    <xf numFmtId="3" fontId="1" fillId="0" borderId="0" xfId="0" applyNumberFormat="1" applyFont="1" applyAlignment="1">
      <alignment vertical="center"/>
    </xf>
    <xf numFmtId="178" fontId="1" fillId="0" borderId="0" xfId="0" applyNumberFormat="1" applyFont="1" applyAlignment="1">
      <alignment vertical="center"/>
    </xf>
    <xf numFmtId="0" fontId="11" fillId="0" borderId="12" xfId="0" applyFont="1" applyBorder="1" applyAlignment="1">
      <alignment horizontal="center" vertical="center"/>
    </xf>
    <xf numFmtId="38" fontId="12" fillId="0" borderId="12" xfId="1" applyFont="1" applyFill="1" applyBorder="1" applyAlignment="1">
      <alignment vertical="center"/>
    </xf>
    <xf numFmtId="180" fontId="12" fillId="0" borderId="12" xfId="0" applyNumberFormat="1" applyFont="1" applyBorder="1" applyAlignment="1">
      <alignment horizontal="center" vertical="center"/>
    </xf>
    <xf numFmtId="176" fontId="12" fillId="0" borderId="12" xfId="0" applyNumberFormat="1" applyFont="1" applyBorder="1" applyAlignment="1">
      <alignment vertical="center"/>
    </xf>
    <xf numFmtId="178" fontId="3" fillId="0" borderId="20" xfId="0" applyNumberFormat="1" applyFont="1" applyBorder="1" applyAlignment="1">
      <alignment horizontal="left" vertical="center"/>
    </xf>
    <xf numFmtId="0" fontId="10" fillId="0" borderId="21" xfId="0" applyFont="1" applyBorder="1" applyAlignment="1">
      <alignment vertical="center"/>
    </xf>
    <xf numFmtId="0" fontId="10" fillId="0" borderId="22" xfId="0" applyFont="1" applyBorder="1" applyAlignment="1">
      <alignment vertical="center"/>
    </xf>
    <xf numFmtId="0" fontId="10" fillId="0" borderId="22" xfId="0" applyFont="1" applyBorder="1" applyAlignment="1">
      <alignment horizontal="center" vertical="center"/>
    </xf>
    <xf numFmtId="177" fontId="10" fillId="0" borderId="22" xfId="0" applyNumberFormat="1" applyFont="1" applyBorder="1" applyAlignment="1">
      <alignment vertical="center"/>
    </xf>
    <xf numFmtId="3" fontId="13" fillId="0" borderId="22" xfId="0" applyNumberFormat="1" applyFont="1" applyBorder="1" applyAlignment="1">
      <alignment horizontal="center" vertical="center"/>
    </xf>
    <xf numFmtId="3" fontId="13" fillId="0" borderId="22" xfId="0" applyNumberFormat="1" applyFont="1" applyBorder="1" applyAlignment="1">
      <alignment vertical="center"/>
    </xf>
    <xf numFmtId="178" fontId="10" fillId="0" borderId="23" xfId="0" applyNumberFormat="1" applyFont="1" applyBorder="1" applyAlignment="1">
      <alignment vertical="center"/>
    </xf>
    <xf numFmtId="178" fontId="3" fillId="0" borderId="20" xfId="0" applyNumberFormat="1" applyFont="1" applyBorder="1" applyAlignment="1">
      <alignmen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16" fillId="0" borderId="12" xfId="0" applyFont="1" applyBorder="1" applyAlignment="1">
      <alignment horizontal="center" vertical="center"/>
    </xf>
    <xf numFmtId="182" fontId="12" fillId="0" borderId="12" xfId="0" applyNumberFormat="1" applyFont="1" applyBorder="1" applyAlignment="1">
      <alignment horizontal="center"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17" fillId="0" borderId="12" xfId="0" applyFont="1" applyBorder="1" applyAlignment="1">
      <alignment horizontal="center" vertical="center"/>
    </xf>
    <xf numFmtId="0" fontId="18" fillId="2" borderId="27" xfId="0" applyFont="1" applyFill="1" applyBorder="1" applyAlignment="1">
      <alignment vertical="center"/>
    </xf>
    <xf numFmtId="0" fontId="1" fillId="2" borderId="3" xfId="0" applyFont="1" applyFill="1" applyBorder="1" applyAlignment="1">
      <alignment vertical="center"/>
    </xf>
    <xf numFmtId="5" fontId="18" fillId="2" borderId="4" xfId="0" applyNumberFormat="1" applyFont="1" applyFill="1" applyBorder="1" applyAlignment="1">
      <alignment horizontal="center" vertical="center"/>
    </xf>
    <xf numFmtId="0" fontId="20" fillId="2" borderId="5" xfId="0" applyFont="1" applyFill="1" applyBorder="1" applyAlignment="1">
      <alignment horizontal="right" vertical="center"/>
    </xf>
    <xf numFmtId="176" fontId="21" fillId="2" borderId="6" xfId="0" applyNumberFormat="1" applyFont="1" applyFill="1" applyBorder="1" applyAlignment="1">
      <alignment vertical="center"/>
    </xf>
    <xf numFmtId="0" fontId="20" fillId="2" borderId="6" xfId="0" applyFont="1" applyFill="1" applyBorder="1" applyAlignment="1">
      <alignment vertical="center"/>
    </xf>
    <xf numFmtId="0" fontId="22" fillId="2" borderId="6" xfId="0" applyFont="1" applyFill="1" applyBorder="1" applyAlignment="1">
      <alignment vertical="center"/>
    </xf>
    <xf numFmtId="0" fontId="1" fillId="2" borderId="7" xfId="0" applyFont="1" applyFill="1" applyBorder="1" applyAlignment="1">
      <alignment vertical="center"/>
    </xf>
    <xf numFmtId="0" fontId="1" fillId="2" borderId="8" xfId="0" applyFont="1" applyFill="1" applyBorder="1" applyAlignment="1">
      <alignment vertical="center"/>
    </xf>
    <xf numFmtId="0" fontId="1" fillId="2" borderId="0" xfId="0" applyFont="1" applyFill="1" applyAlignment="1">
      <alignment vertical="center"/>
    </xf>
    <xf numFmtId="0" fontId="1" fillId="2" borderId="9" xfId="0" applyFont="1" applyFill="1" applyBorder="1" applyAlignment="1">
      <alignment vertical="center"/>
    </xf>
    <xf numFmtId="0" fontId="1" fillId="2" borderId="28" xfId="0" applyFont="1" applyFill="1" applyBorder="1" applyAlignment="1">
      <alignment vertical="center"/>
    </xf>
    <xf numFmtId="0" fontId="1" fillId="2" borderId="29" xfId="0" applyFont="1" applyFill="1" applyBorder="1" applyAlignment="1">
      <alignment vertical="center"/>
    </xf>
    <xf numFmtId="0" fontId="1" fillId="2" borderId="12" xfId="0" applyFont="1" applyFill="1" applyBorder="1" applyAlignment="1">
      <alignment vertical="center"/>
    </xf>
    <xf numFmtId="0" fontId="18" fillId="2" borderId="12" xfId="0" applyFont="1" applyFill="1" applyBorder="1" applyAlignment="1">
      <alignment horizontal="center" vertical="center"/>
    </xf>
    <xf numFmtId="183" fontId="18" fillId="2" borderId="12" xfId="0" applyNumberFormat="1" applyFont="1" applyFill="1" applyBorder="1" applyAlignment="1">
      <alignment horizontal="center" vertical="center"/>
    </xf>
    <xf numFmtId="176" fontId="18" fillId="2" borderId="12" xfId="0" applyNumberFormat="1" applyFont="1" applyFill="1" applyBorder="1" applyAlignment="1">
      <alignment vertical="center"/>
    </xf>
    <xf numFmtId="0" fontId="1" fillId="2" borderId="20" xfId="0" applyFont="1" applyFill="1" applyBorder="1" applyAlignment="1">
      <alignment vertical="center"/>
    </xf>
    <xf numFmtId="0" fontId="18" fillId="0" borderId="0" xfId="0" applyFont="1" applyAlignment="1">
      <alignment vertical="center"/>
    </xf>
    <xf numFmtId="0" fontId="1" fillId="2" borderId="19" xfId="0" applyFont="1" applyFill="1" applyBorder="1" applyAlignment="1">
      <alignment vertical="center"/>
    </xf>
    <xf numFmtId="0" fontId="1" fillId="2" borderId="12" xfId="0" applyFont="1" applyFill="1" applyBorder="1" applyAlignment="1">
      <alignment horizontal="center" vertical="center"/>
    </xf>
    <xf numFmtId="184" fontId="18" fillId="2" borderId="12" xfId="0" applyNumberFormat="1" applyFont="1" applyFill="1" applyBorder="1" applyAlignment="1">
      <alignment horizontal="center" vertical="center"/>
    </xf>
    <xf numFmtId="176" fontId="1" fillId="2" borderId="12" xfId="0" applyNumberFormat="1" applyFont="1" applyFill="1" applyBorder="1" applyAlignment="1">
      <alignment vertical="center"/>
    </xf>
    <xf numFmtId="0" fontId="20" fillId="2" borderId="12" xfId="0" applyFont="1" applyFill="1" applyBorder="1" applyAlignment="1">
      <alignment horizontal="center" vertical="center"/>
    </xf>
    <xf numFmtId="0" fontId="20" fillId="2" borderId="20" xfId="0" applyFont="1" applyFill="1" applyBorder="1" applyAlignment="1">
      <alignment vertical="center"/>
    </xf>
    <xf numFmtId="0" fontId="24" fillId="2" borderId="12" xfId="0" applyFont="1" applyFill="1" applyBorder="1" applyAlignment="1">
      <alignment vertical="center"/>
    </xf>
    <xf numFmtId="0" fontId="24" fillId="2" borderId="12" xfId="0" applyFont="1" applyFill="1" applyBorder="1" applyAlignment="1">
      <alignment horizontal="center" vertical="center"/>
    </xf>
    <xf numFmtId="184" fontId="1" fillId="2" borderId="12" xfId="0" applyNumberFormat="1" applyFont="1" applyFill="1" applyBorder="1" applyAlignment="1">
      <alignment vertical="center"/>
    </xf>
    <xf numFmtId="0" fontId="18" fillId="2" borderId="19" xfId="0" applyFont="1" applyFill="1" applyBorder="1" applyAlignment="1">
      <alignment vertical="center"/>
    </xf>
    <xf numFmtId="0" fontId="1" fillId="2" borderId="22" xfId="0" applyFont="1" applyFill="1" applyBorder="1" applyAlignment="1">
      <alignment vertical="center"/>
    </xf>
    <xf numFmtId="0" fontId="1" fillId="2" borderId="22" xfId="0" applyFont="1" applyFill="1" applyBorder="1" applyAlignment="1">
      <alignment horizontal="center" vertical="center"/>
    </xf>
    <xf numFmtId="184" fontId="1" fillId="2" borderId="22" xfId="0" applyNumberFormat="1" applyFont="1" applyFill="1" applyBorder="1" applyAlignment="1">
      <alignment vertical="center"/>
    </xf>
    <xf numFmtId="176" fontId="1" fillId="2" borderId="22" xfId="0" applyNumberFormat="1" applyFont="1" applyFill="1" applyBorder="1" applyAlignment="1">
      <alignment vertical="center"/>
    </xf>
    <xf numFmtId="176" fontId="25" fillId="2" borderId="22" xfId="0" applyNumberFormat="1" applyFont="1" applyFill="1" applyBorder="1" applyAlignment="1">
      <alignment vertical="center"/>
    </xf>
    <xf numFmtId="0" fontId="1" fillId="2" borderId="23" xfId="0" applyFont="1" applyFill="1" applyBorder="1" applyAlignment="1">
      <alignment vertical="center"/>
    </xf>
    <xf numFmtId="0" fontId="26" fillId="0" borderId="0" xfId="0" applyFont="1" applyAlignment="1">
      <alignment horizontal="right"/>
    </xf>
    <xf numFmtId="0" fontId="19" fillId="2" borderId="3" xfId="0" applyFont="1" applyFill="1" applyBorder="1" applyAlignment="1">
      <alignment vertical="center"/>
    </xf>
    <xf numFmtId="0" fontId="23" fillId="2" borderId="20" xfId="0" applyFont="1" applyFill="1" applyBorder="1" applyAlignment="1">
      <alignment vertical="center"/>
    </xf>
    <xf numFmtId="179" fontId="12" fillId="0" borderId="12" xfId="0" applyNumberFormat="1" applyFont="1" applyBorder="1" applyAlignment="1">
      <alignment horizontal="center" vertical="center"/>
    </xf>
    <xf numFmtId="3" fontId="12" fillId="2" borderId="12" xfId="0" applyNumberFormat="1" applyFont="1" applyFill="1" applyBorder="1" applyAlignment="1">
      <alignment vertical="center"/>
    </xf>
    <xf numFmtId="0" fontId="10" fillId="0" borderId="0" xfId="0" applyFont="1" applyAlignment="1">
      <alignment vertical="center"/>
    </xf>
    <xf numFmtId="0" fontId="10" fillId="0" borderId="0" xfId="0" applyFont="1" applyAlignment="1">
      <alignment horizontal="center" vertical="center"/>
    </xf>
    <xf numFmtId="177" fontId="10" fillId="0" borderId="0" xfId="0" applyNumberFormat="1" applyFont="1" applyAlignment="1">
      <alignment vertical="center"/>
    </xf>
    <xf numFmtId="3" fontId="10" fillId="0" borderId="0" xfId="0" applyNumberFormat="1" applyFont="1" applyAlignment="1">
      <alignment vertical="center"/>
    </xf>
    <xf numFmtId="178" fontId="3" fillId="0" borderId="20" xfId="0" applyNumberFormat="1" applyFont="1" applyBorder="1" applyAlignment="1">
      <alignment vertical="center" wrapText="1"/>
    </xf>
    <xf numFmtId="0" fontId="3" fillId="0" borderId="33" xfId="0" applyFont="1" applyBorder="1" applyAlignment="1">
      <alignment horizontal="left" vertical="center"/>
    </xf>
    <xf numFmtId="0" fontId="11" fillId="0" borderId="33" xfId="0" applyFont="1" applyBorder="1" applyAlignment="1">
      <alignment horizontal="center" vertical="center"/>
    </xf>
    <xf numFmtId="180" fontId="12" fillId="0" borderId="33" xfId="0" applyNumberFormat="1" applyFont="1" applyBorder="1" applyAlignment="1">
      <alignment horizontal="center" vertical="center"/>
    </xf>
    <xf numFmtId="176" fontId="12" fillId="0" borderId="33" xfId="0" applyNumberFormat="1" applyFont="1" applyBorder="1" applyAlignment="1">
      <alignment vertical="center"/>
    </xf>
    <xf numFmtId="38" fontId="12" fillId="0" borderId="33" xfId="1" applyFont="1" applyFill="1" applyBorder="1" applyAlignment="1">
      <alignment vertical="center"/>
    </xf>
    <xf numFmtId="178" fontId="3" fillId="0" borderId="34" xfId="0" applyNumberFormat="1" applyFont="1" applyBorder="1" applyAlignment="1">
      <alignment vertical="center"/>
    </xf>
    <xf numFmtId="0" fontId="1" fillId="0" borderId="0" xfId="0" applyFont="1" applyAlignment="1">
      <alignment horizontal="left" vertical="center"/>
    </xf>
    <xf numFmtId="0" fontId="28" fillId="0" borderId="0" xfId="0" applyFont="1" applyAlignment="1">
      <alignment vertical="center"/>
    </xf>
    <xf numFmtId="0" fontId="3" fillId="0" borderId="13" xfId="0" applyFont="1" applyBorder="1" applyAlignment="1">
      <alignment horizontal="left" vertical="center" wrapText="1"/>
    </xf>
    <xf numFmtId="0" fontId="1" fillId="0" borderId="0" xfId="0" applyFont="1" applyAlignment="1">
      <alignment horizontal="left" vertical="center" wrapText="1"/>
    </xf>
    <xf numFmtId="9" fontId="18" fillId="0" borderId="0" xfId="0" applyNumberFormat="1" applyFont="1" applyAlignment="1">
      <alignment vertical="center"/>
    </xf>
    <xf numFmtId="0" fontId="18" fillId="0" borderId="1" xfId="0" applyFont="1" applyBorder="1" applyAlignment="1">
      <alignment vertical="center"/>
    </xf>
    <xf numFmtId="0" fontId="1" fillId="0" borderId="3" xfId="0" applyFont="1" applyBorder="1" applyAlignment="1">
      <alignment vertical="center"/>
    </xf>
    <xf numFmtId="5" fontId="18" fillId="0" borderId="4" xfId="0" applyNumberFormat="1" applyFont="1" applyBorder="1" applyAlignment="1">
      <alignment horizontal="center" vertical="center"/>
    </xf>
    <xf numFmtId="0" fontId="20" fillId="0" borderId="5" xfId="0" applyFont="1" applyBorder="1" applyAlignment="1">
      <alignment horizontal="right" vertical="center"/>
    </xf>
    <xf numFmtId="176" fontId="21" fillId="0" borderId="6" xfId="0" applyNumberFormat="1" applyFont="1" applyBorder="1" applyAlignment="1">
      <alignment vertical="center"/>
    </xf>
    <xf numFmtId="0" fontId="20" fillId="0" borderId="6" xfId="0" applyFont="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10" xfId="0" applyFont="1" applyBorder="1" applyAlignment="1">
      <alignment vertical="center"/>
    </xf>
    <xf numFmtId="0" fontId="1" fillId="0" borderId="9" xfId="0" applyFont="1" applyBorder="1" applyAlignment="1">
      <alignment vertical="center"/>
    </xf>
    <xf numFmtId="0" fontId="1" fillId="0" borderId="28" xfId="0" applyFont="1" applyBorder="1" applyAlignment="1">
      <alignment vertical="center"/>
    </xf>
    <xf numFmtId="0" fontId="1" fillId="0" borderId="29" xfId="0" applyFont="1" applyBorder="1" applyAlignment="1">
      <alignment vertical="center"/>
    </xf>
    <xf numFmtId="0" fontId="23" fillId="0" borderId="12" xfId="0" applyFont="1" applyBorder="1" applyAlignment="1">
      <alignment horizontal="left" vertical="center"/>
    </xf>
    <xf numFmtId="0" fontId="23" fillId="0" borderId="12" xfId="0" applyFont="1" applyBorder="1" applyAlignment="1">
      <alignment vertical="center"/>
    </xf>
    <xf numFmtId="0" fontId="18" fillId="0" borderId="12" xfId="0" applyFont="1" applyBorder="1" applyAlignment="1">
      <alignment horizontal="center" vertical="center"/>
    </xf>
    <xf numFmtId="183" fontId="18" fillId="0" borderId="12" xfId="0" applyNumberFormat="1" applyFont="1" applyBorder="1" applyAlignment="1">
      <alignment horizontal="center" vertical="center"/>
    </xf>
    <xf numFmtId="176" fontId="18" fillId="0" borderId="12" xfId="0" applyNumberFormat="1" applyFont="1" applyBorder="1" applyAlignment="1">
      <alignment vertical="center"/>
    </xf>
    <xf numFmtId="0" fontId="23" fillId="0" borderId="20" xfId="0" applyFont="1" applyBorder="1" applyAlignment="1">
      <alignment vertical="center"/>
    </xf>
    <xf numFmtId="3" fontId="18" fillId="0" borderId="12" xfId="0" applyNumberFormat="1" applyFont="1" applyBorder="1" applyAlignment="1">
      <alignment vertical="center"/>
    </xf>
    <xf numFmtId="0" fontId="23" fillId="0" borderId="12" xfId="0" applyFont="1" applyBorder="1" applyAlignment="1">
      <alignment horizontal="center" vertical="center"/>
    </xf>
    <xf numFmtId="0" fontId="1" fillId="0" borderId="12" xfId="0" applyFont="1" applyBorder="1" applyAlignment="1">
      <alignment vertical="center"/>
    </xf>
    <xf numFmtId="0" fontId="29" fillId="0" borderId="0" xfId="0" applyFont="1" applyAlignment="1">
      <alignment vertical="center"/>
    </xf>
    <xf numFmtId="0" fontId="18" fillId="0" borderId="12" xfId="0" applyFont="1" applyBorder="1" applyAlignment="1">
      <alignment vertical="center"/>
    </xf>
    <xf numFmtId="0" fontId="1" fillId="0" borderId="12" xfId="0" applyFont="1" applyBorder="1" applyAlignment="1">
      <alignment horizontal="center" vertical="center"/>
    </xf>
    <xf numFmtId="0" fontId="18" fillId="0" borderId="20" xfId="0" applyFont="1" applyBorder="1" applyAlignment="1">
      <alignment vertical="center"/>
    </xf>
    <xf numFmtId="0" fontId="1" fillId="0" borderId="20" xfId="0" applyFont="1" applyBorder="1" applyAlignment="1">
      <alignment vertical="center"/>
    </xf>
    <xf numFmtId="0" fontId="18" fillId="0" borderId="19" xfId="0" applyFont="1" applyBorder="1" applyAlignment="1">
      <alignment vertical="center"/>
    </xf>
    <xf numFmtId="185" fontId="1" fillId="0" borderId="12" xfId="0" applyNumberFormat="1" applyFont="1" applyBorder="1" applyAlignment="1">
      <alignment vertical="center"/>
    </xf>
    <xf numFmtId="176" fontId="1" fillId="0" borderId="12" xfId="0" applyNumberFormat="1" applyFont="1" applyBorder="1" applyAlignment="1">
      <alignment vertical="center"/>
    </xf>
    <xf numFmtId="0" fontId="1" fillId="0" borderId="22" xfId="0" applyFont="1" applyBorder="1" applyAlignment="1">
      <alignment vertical="center"/>
    </xf>
    <xf numFmtId="0" fontId="1" fillId="0" borderId="22" xfId="0" applyFont="1" applyBorder="1" applyAlignment="1">
      <alignment horizontal="center" vertical="center"/>
    </xf>
    <xf numFmtId="185" fontId="1" fillId="0" borderId="22" xfId="0" applyNumberFormat="1" applyFont="1" applyBorder="1" applyAlignment="1">
      <alignment vertical="center"/>
    </xf>
    <xf numFmtId="176" fontId="1" fillId="0" borderId="22" xfId="0" applyNumberFormat="1" applyFont="1" applyBorder="1" applyAlignment="1">
      <alignment vertical="center"/>
    </xf>
    <xf numFmtId="176" fontId="25" fillId="0" borderId="22" xfId="0" applyNumberFormat="1" applyFont="1" applyBorder="1" applyAlignment="1">
      <alignment vertical="center"/>
    </xf>
    <xf numFmtId="0" fontId="1" fillId="0" borderId="23" xfId="0" applyFont="1" applyBorder="1" applyAlignment="1">
      <alignment vertical="center"/>
    </xf>
    <xf numFmtId="0" fontId="23" fillId="0" borderId="0" xfId="0" applyFont="1" applyAlignment="1">
      <alignment vertical="center"/>
    </xf>
    <xf numFmtId="0" fontId="23" fillId="0" borderId="0" xfId="0" applyFont="1" applyAlignment="1">
      <alignment vertical="center" wrapText="1"/>
    </xf>
    <xf numFmtId="0" fontId="1" fillId="0" borderId="36" xfId="0" applyFont="1" applyBorder="1" applyAlignment="1">
      <alignment vertical="center"/>
    </xf>
    <xf numFmtId="0" fontId="1" fillId="0" borderId="0" xfId="0" applyFont="1" applyAlignment="1">
      <alignment horizontal="left" vertical="center" wrapText="1"/>
    </xf>
    <xf numFmtId="0" fontId="9" fillId="0" borderId="24" xfId="0" applyFont="1" applyBorder="1" applyAlignment="1">
      <alignment horizontal="left" vertical="center"/>
    </xf>
    <xf numFmtId="0" fontId="9" fillId="0" borderId="14"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1" fillId="0" borderId="0" xfId="0" applyFont="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9" fillId="0" borderId="6" xfId="0" applyFont="1" applyBorder="1" applyAlignment="1">
      <alignment horizontal="center" vertical="center"/>
    </xf>
    <xf numFmtId="0" fontId="9" fillId="0" borderId="24" xfId="0" applyFont="1" applyBorder="1" applyAlignment="1">
      <alignment horizontal="left" vertical="center" wrapText="1"/>
    </xf>
    <xf numFmtId="0" fontId="9" fillId="0" borderId="14" xfId="0" applyFont="1" applyBorder="1" applyAlignment="1">
      <alignment horizontal="left" vertical="center" wrapText="1"/>
    </xf>
    <xf numFmtId="0" fontId="19" fillId="2" borderId="2" xfId="0" applyFont="1" applyFill="1" applyBorder="1" applyAlignment="1">
      <alignment horizontal="center" vertical="center"/>
    </xf>
    <xf numFmtId="0" fontId="20" fillId="2" borderId="19" xfId="0" applyFont="1" applyFill="1" applyBorder="1" applyAlignment="1">
      <alignment horizontal="left" vertical="center"/>
    </xf>
    <xf numFmtId="0" fontId="20" fillId="2" borderId="12" xfId="0" applyFont="1" applyFill="1" applyBorder="1" applyAlignment="1">
      <alignment horizontal="left" vertical="center"/>
    </xf>
    <xf numFmtId="0" fontId="1" fillId="2" borderId="12" xfId="0" applyFont="1" applyFill="1" applyBorder="1" applyAlignment="1">
      <alignment horizontal="left" vertical="center"/>
    </xf>
    <xf numFmtId="0" fontId="25" fillId="2" borderId="21" xfId="0" applyFont="1" applyFill="1" applyBorder="1" applyAlignment="1">
      <alignment horizontal="left" vertical="center"/>
    </xf>
    <xf numFmtId="0" fontId="25" fillId="2" borderId="22" xfId="0" applyFont="1" applyFill="1" applyBorder="1" applyAlignment="1">
      <alignment horizontal="left" vertical="center"/>
    </xf>
    <xf numFmtId="0" fontId="18" fillId="2" borderId="6" xfId="0" applyFont="1" applyFill="1" applyBorder="1" applyAlignment="1">
      <alignment horizontal="center" vertical="center"/>
    </xf>
    <xf numFmtId="0" fontId="20" fillId="2" borderId="24" xfId="0" applyFont="1" applyFill="1" applyBorder="1" applyAlignment="1">
      <alignment horizontal="left" vertical="center"/>
    </xf>
    <xf numFmtId="0" fontId="20" fillId="2" borderId="14" xfId="0" applyFont="1" applyFill="1" applyBorder="1" applyAlignment="1">
      <alignment horizontal="left" vertical="center"/>
    </xf>
    <xf numFmtId="0" fontId="20" fillId="0" borderId="24" xfId="0" applyFont="1" applyBorder="1" applyAlignment="1">
      <alignment horizontal="left" vertical="center"/>
    </xf>
    <xf numFmtId="0" fontId="20" fillId="0" borderId="14" xfId="0" applyFont="1" applyBorder="1" applyAlignment="1">
      <alignment horizontal="left" vertical="center"/>
    </xf>
    <xf numFmtId="0" fontId="19" fillId="0" borderId="2" xfId="0" applyFont="1" applyBorder="1" applyAlignment="1">
      <alignment horizontal="center" vertical="center"/>
    </xf>
    <xf numFmtId="0" fontId="21" fillId="0" borderId="6" xfId="0" applyFont="1" applyBorder="1" applyAlignment="1">
      <alignment horizontal="center" vertical="center"/>
    </xf>
    <xf numFmtId="0" fontId="20" fillId="0" borderId="19" xfId="0" applyFont="1" applyBorder="1" applyAlignment="1">
      <alignment horizontal="left" vertical="center"/>
    </xf>
    <xf numFmtId="0" fontId="20" fillId="0" borderId="12" xfId="0" applyFont="1" applyBorder="1" applyAlignment="1">
      <alignment horizontal="left" vertical="center"/>
    </xf>
    <xf numFmtId="0" fontId="25" fillId="0" borderId="21" xfId="0" applyFont="1" applyBorder="1" applyAlignment="1">
      <alignment horizontal="center" vertical="center"/>
    </xf>
    <xf numFmtId="0" fontId="25" fillId="0" borderId="22" xfId="0" applyFont="1" applyBorder="1" applyAlignment="1">
      <alignment horizontal="center" vertical="center"/>
    </xf>
    <xf numFmtId="176" fontId="12" fillId="0" borderId="12" xfId="0" applyNumberFormat="1" applyFont="1" applyFill="1" applyBorder="1" applyAlignment="1">
      <alignment vertical="center"/>
    </xf>
    <xf numFmtId="0" fontId="20" fillId="5" borderId="27"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30" xfId="0" applyFont="1" applyFill="1" applyBorder="1" applyAlignment="1">
      <alignment horizontal="center" vertical="center"/>
    </xf>
    <xf numFmtId="0" fontId="20" fillId="5" borderId="35" xfId="0" applyFont="1" applyFill="1" applyBorder="1" applyAlignment="1">
      <alignment horizontal="center" vertical="center"/>
    </xf>
    <xf numFmtId="177" fontId="20" fillId="5" borderId="35" xfId="0" applyNumberFormat="1" applyFont="1" applyFill="1" applyBorder="1" applyAlignment="1">
      <alignment horizontal="center" vertical="center"/>
    </xf>
    <xf numFmtId="3" fontId="23" fillId="5" borderId="35" xfId="0" applyNumberFormat="1" applyFont="1" applyFill="1" applyBorder="1" applyAlignment="1">
      <alignment horizontal="center" vertical="center"/>
    </xf>
    <xf numFmtId="3" fontId="20" fillId="5" borderId="35" xfId="0" applyNumberFormat="1" applyFont="1" applyFill="1" applyBorder="1" applyAlignment="1">
      <alignment horizontal="center" vertical="center"/>
    </xf>
    <xf numFmtId="178" fontId="20" fillId="5" borderId="32" xfId="0" applyNumberFormat="1" applyFont="1" applyFill="1" applyBorder="1" applyAlignment="1">
      <alignment horizontal="center" vertical="center"/>
    </xf>
    <xf numFmtId="177" fontId="20" fillId="5" borderId="31" xfId="0" applyNumberFormat="1" applyFont="1" applyFill="1" applyBorder="1" applyAlignment="1">
      <alignment horizontal="center" vertical="center"/>
    </xf>
    <xf numFmtId="3" fontId="23" fillId="5" borderId="31" xfId="0" applyNumberFormat="1" applyFont="1" applyFill="1" applyBorder="1" applyAlignment="1">
      <alignment horizontal="center" vertical="center"/>
    </xf>
    <xf numFmtId="3" fontId="20" fillId="5" borderId="31" xfId="0" applyNumberFormat="1" applyFont="1" applyFill="1" applyBorder="1" applyAlignment="1">
      <alignment horizontal="center" vertical="center"/>
    </xf>
    <xf numFmtId="0" fontId="9" fillId="5" borderId="10" xfId="0" applyFont="1" applyFill="1" applyBorder="1" applyAlignment="1">
      <alignment horizontal="center" vertical="center"/>
    </xf>
    <xf numFmtId="0" fontId="9" fillId="5" borderId="15" xfId="0" applyFont="1" applyFill="1" applyBorder="1" applyAlignment="1">
      <alignment horizontal="center" vertical="center"/>
    </xf>
    <xf numFmtId="0" fontId="9" fillId="5" borderId="16" xfId="0" applyFont="1" applyFill="1" applyBorder="1" applyAlignment="1">
      <alignment horizontal="center" vertical="center"/>
    </xf>
    <xf numFmtId="0" fontId="9" fillId="5" borderId="17" xfId="0" applyFont="1" applyFill="1" applyBorder="1" applyAlignment="1">
      <alignment horizontal="center" vertical="center"/>
    </xf>
    <xf numFmtId="177" fontId="9" fillId="5" borderId="17" xfId="0" applyNumberFormat="1" applyFont="1" applyFill="1" applyBorder="1" applyAlignment="1">
      <alignment horizontal="center" vertical="center"/>
    </xf>
    <xf numFmtId="3" fontId="9" fillId="5" borderId="17" xfId="0" applyNumberFormat="1" applyFont="1" applyFill="1" applyBorder="1" applyAlignment="1">
      <alignment horizontal="center" vertical="center"/>
    </xf>
    <xf numFmtId="3" fontId="9" fillId="5" borderId="11" xfId="0" applyNumberFormat="1" applyFont="1" applyFill="1" applyBorder="1" applyAlignment="1">
      <alignment horizontal="center" vertical="center"/>
    </xf>
    <xf numFmtId="178" fontId="9" fillId="5" borderId="18" xfId="0" applyNumberFormat="1" applyFont="1" applyFill="1" applyBorder="1" applyAlignment="1">
      <alignment horizontal="center" vertical="center"/>
    </xf>
    <xf numFmtId="0" fontId="1" fillId="2" borderId="0" xfId="0" applyFont="1" applyFill="1" applyAlignment="1">
      <alignment horizontal="left" vertical="center"/>
    </xf>
    <xf numFmtId="0" fontId="1" fillId="3" borderId="0" xfId="0" applyFont="1" applyFill="1" applyAlignment="1">
      <alignment horizontal="left" vertical="center"/>
    </xf>
    <xf numFmtId="0" fontId="1" fillId="3" borderId="0" xfId="0" applyFont="1" applyFill="1" applyAlignment="1">
      <alignment vertical="center"/>
    </xf>
    <xf numFmtId="0" fontId="19" fillId="2" borderId="3" xfId="0" applyFont="1" applyFill="1" applyBorder="1" applyAlignment="1">
      <alignment horizontal="center" vertical="center"/>
    </xf>
    <xf numFmtId="0" fontId="1" fillId="2" borderId="37" xfId="0" applyFont="1" applyFill="1" applyBorder="1" applyAlignment="1">
      <alignment vertical="center"/>
    </xf>
    <xf numFmtId="0" fontId="1" fillId="2" borderId="24" xfId="0" applyFont="1" applyFill="1" applyBorder="1" applyAlignment="1">
      <alignment vertical="center"/>
    </xf>
    <xf numFmtId="0" fontId="1" fillId="2" borderId="14" xfId="0" applyFont="1" applyFill="1" applyBorder="1" applyAlignment="1">
      <alignment vertical="center"/>
    </xf>
    <xf numFmtId="0" fontId="1" fillId="2" borderId="14" xfId="0" applyFont="1" applyFill="1" applyBorder="1" applyAlignment="1">
      <alignment horizontal="left" vertical="center"/>
    </xf>
    <xf numFmtId="0" fontId="18" fillId="2" borderId="24" xfId="0" applyFont="1" applyFill="1" applyBorder="1" applyAlignment="1">
      <alignment vertical="center"/>
    </xf>
    <xf numFmtId="176" fontId="1" fillId="0" borderId="0" xfId="0" applyNumberFormat="1" applyFont="1" applyAlignment="1">
      <alignment vertical="center"/>
    </xf>
    <xf numFmtId="0" fontId="20" fillId="2" borderId="41" xfId="0" applyFont="1" applyFill="1" applyBorder="1" applyAlignment="1">
      <alignment horizontal="left" vertical="center"/>
    </xf>
    <xf numFmtId="0" fontId="20" fillId="2" borderId="42" xfId="0" applyFont="1" applyFill="1" applyBorder="1" applyAlignment="1">
      <alignment horizontal="left" vertical="center"/>
    </xf>
    <xf numFmtId="0" fontId="1" fillId="2" borderId="42" xfId="0" applyFont="1" applyFill="1" applyBorder="1" applyAlignment="1">
      <alignment vertical="center"/>
    </xf>
    <xf numFmtId="0" fontId="18" fillId="2" borderId="42" xfId="0" applyFont="1" applyFill="1" applyBorder="1" applyAlignment="1">
      <alignment horizontal="center" vertical="center"/>
    </xf>
    <xf numFmtId="183" fontId="18" fillId="2" borderId="42" xfId="0" applyNumberFormat="1" applyFont="1" applyFill="1" applyBorder="1" applyAlignment="1">
      <alignment horizontal="center" vertical="center"/>
    </xf>
    <xf numFmtId="176" fontId="18" fillId="0" borderId="42" xfId="0" applyNumberFormat="1" applyFont="1" applyBorder="1" applyAlignment="1">
      <alignment vertical="center"/>
    </xf>
    <xf numFmtId="176" fontId="18" fillId="2" borderId="42" xfId="0" applyNumberFormat="1" applyFont="1" applyFill="1" applyBorder="1" applyAlignment="1">
      <alignment vertical="center"/>
    </xf>
    <xf numFmtId="0" fontId="1" fillId="2" borderId="43" xfId="0" applyFont="1" applyFill="1" applyBorder="1" applyAlignment="1">
      <alignment vertical="center"/>
    </xf>
    <xf numFmtId="0" fontId="20" fillId="5" borderId="47" xfId="0" applyFont="1" applyFill="1" applyBorder="1" applyAlignment="1">
      <alignment horizontal="center" vertical="center"/>
    </xf>
    <xf numFmtId="0" fontId="20" fillId="5" borderId="48" xfId="0" applyFont="1" applyFill="1" applyBorder="1" applyAlignment="1">
      <alignment horizontal="center" vertical="center"/>
    </xf>
    <xf numFmtId="0" fontId="20" fillId="5" borderId="49" xfId="0" applyFont="1" applyFill="1" applyBorder="1" applyAlignment="1">
      <alignment horizontal="center" vertical="center"/>
    </xf>
    <xf numFmtId="177" fontId="20" fillId="5" borderId="50" xfId="0" applyNumberFormat="1" applyFont="1" applyFill="1" applyBorder="1" applyAlignment="1">
      <alignment horizontal="center" vertical="center"/>
    </xf>
    <xf numFmtId="3" fontId="23" fillId="5" borderId="50" xfId="0" applyNumberFormat="1" applyFont="1" applyFill="1" applyBorder="1" applyAlignment="1">
      <alignment horizontal="center" vertical="center"/>
    </xf>
    <xf numFmtId="3" fontId="20" fillId="5" borderId="50" xfId="0" applyNumberFormat="1" applyFont="1" applyFill="1" applyBorder="1" applyAlignment="1">
      <alignment horizontal="center" vertical="center"/>
    </xf>
    <xf numFmtId="178" fontId="20" fillId="5" borderId="51" xfId="0" applyNumberFormat="1" applyFont="1" applyFill="1" applyBorder="1" applyAlignment="1">
      <alignment horizontal="center" vertical="center"/>
    </xf>
    <xf numFmtId="0" fontId="20" fillId="5" borderId="38" xfId="0" applyFont="1" applyFill="1" applyBorder="1" applyAlignment="1">
      <alignment horizontal="center" vertical="center"/>
    </xf>
    <xf numFmtId="0" fontId="20" fillId="5" borderId="39" xfId="0" applyFont="1" applyFill="1" applyBorder="1" applyAlignment="1">
      <alignment horizontal="center" vertical="center"/>
    </xf>
    <xf numFmtId="177" fontId="20" fillId="5" borderId="39" xfId="0" applyNumberFormat="1" applyFont="1" applyFill="1" applyBorder="1" applyAlignment="1">
      <alignment horizontal="center" vertical="center"/>
    </xf>
    <xf numFmtId="3" fontId="23" fillId="5" borderId="39" xfId="0" applyNumberFormat="1" applyFont="1" applyFill="1" applyBorder="1" applyAlignment="1">
      <alignment horizontal="center" vertical="center"/>
    </xf>
    <xf numFmtId="3" fontId="20" fillId="5" borderId="39" xfId="0" applyNumberFormat="1" applyFont="1" applyFill="1" applyBorder="1" applyAlignment="1">
      <alignment horizontal="center" vertical="center"/>
    </xf>
    <xf numFmtId="178" fontId="20" fillId="5" borderId="40" xfId="0" applyNumberFormat="1" applyFont="1" applyFill="1" applyBorder="1" applyAlignment="1">
      <alignment horizontal="center" vertical="center"/>
    </xf>
    <xf numFmtId="0" fontId="20" fillId="5" borderId="44" xfId="0" applyFont="1" applyFill="1" applyBorder="1" applyAlignment="1">
      <alignment horizontal="center" vertical="center"/>
    </xf>
    <xf numFmtId="0" fontId="20" fillId="5" borderId="45" xfId="0" applyFont="1" applyFill="1" applyBorder="1" applyAlignment="1">
      <alignment horizontal="center" vertical="center"/>
    </xf>
    <xf numFmtId="177" fontId="20" fillId="5" borderId="45" xfId="0" applyNumberFormat="1" applyFont="1" applyFill="1" applyBorder="1" applyAlignment="1">
      <alignment horizontal="center" vertical="center"/>
    </xf>
    <xf numFmtId="3" fontId="23" fillId="5" borderId="45" xfId="0" applyNumberFormat="1" applyFont="1" applyFill="1" applyBorder="1" applyAlignment="1">
      <alignment horizontal="center" vertical="center"/>
    </xf>
    <xf numFmtId="3" fontId="20" fillId="5" borderId="45" xfId="0" applyNumberFormat="1" applyFont="1" applyFill="1" applyBorder="1" applyAlignment="1">
      <alignment horizontal="center" vertical="center"/>
    </xf>
    <xf numFmtId="178" fontId="20" fillId="5" borderId="46" xfId="0" applyNumberFormat="1" applyFont="1" applyFill="1" applyBorder="1" applyAlignment="1">
      <alignment horizontal="center" vertical="center"/>
    </xf>
    <xf numFmtId="0" fontId="20" fillId="0" borderId="41" xfId="0" applyFont="1" applyBorder="1" applyAlignment="1">
      <alignment horizontal="left" vertical="center"/>
    </xf>
    <xf numFmtId="0" fontId="20" fillId="0" borderId="42" xfId="0" applyFont="1" applyBorder="1" applyAlignment="1">
      <alignment horizontal="left" vertical="center"/>
    </xf>
    <xf numFmtId="0" fontId="23" fillId="0" borderId="42" xfId="0" applyFont="1" applyBorder="1" applyAlignment="1">
      <alignment horizontal="left" vertical="center"/>
    </xf>
    <xf numFmtId="0" fontId="23" fillId="0" borderId="42" xfId="0" applyFont="1" applyBorder="1" applyAlignment="1">
      <alignment vertical="center"/>
    </xf>
    <xf numFmtId="0" fontId="18" fillId="0" borderId="42" xfId="0" applyFont="1" applyBorder="1" applyAlignment="1">
      <alignment horizontal="center" vertical="center"/>
    </xf>
    <xf numFmtId="183" fontId="18" fillId="0" borderId="42" xfId="0" applyNumberFormat="1" applyFont="1" applyBorder="1" applyAlignment="1">
      <alignment horizontal="center" vertical="center"/>
    </xf>
    <xf numFmtId="0" fontId="23" fillId="0" borderId="43" xfId="0" applyFont="1" applyBorder="1" applyAlignment="1">
      <alignment vertical="center"/>
    </xf>
    <xf numFmtId="0" fontId="20" fillId="5" borderId="52" xfId="0" applyFont="1" applyFill="1" applyBorder="1" applyAlignment="1">
      <alignment horizontal="center" vertical="center"/>
    </xf>
    <xf numFmtId="177" fontId="20" fillId="5" borderId="52" xfId="0" applyNumberFormat="1" applyFont="1" applyFill="1" applyBorder="1" applyAlignment="1">
      <alignment horizontal="center" vertical="center"/>
    </xf>
    <xf numFmtId="3" fontId="23" fillId="5" borderId="52" xfId="0" applyNumberFormat="1" applyFont="1" applyFill="1" applyBorder="1" applyAlignment="1">
      <alignment horizontal="center" vertical="center"/>
    </xf>
    <xf numFmtId="3" fontId="20" fillId="5" borderId="52" xfId="0" applyNumberFormat="1" applyFont="1" applyFill="1" applyBorder="1" applyAlignment="1">
      <alignment horizontal="center" vertical="center"/>
    </xf>
    <xf numFmtId="176" fontId="18" fillId="4" borderId="42" xfId="0" applyNumberFormat="1" applyFont="1" applyFill="1" applyBorder="1" applyAlignment="1">
      <alignment vertical="center"/>
    </xf>
    <xf numFmtId="0" fontId="9" fillId="0" borderId="41" xfId="0" applyFont="1" applyBorder="1" applyAlignment="1">
      <alignment vertical="center" wrapText="1"/>
    </xf>
    <xf numFmtId="0" fontId="9" fillId="0" borderId="42" xfId="0" applyFont="1" applyBorder="1" applyAlignment="1">
      <alignment vertical="center" wrapText="1"/>
    </xf>
    <xf numFmtId="0" fontId="3" fillId="0" borderId="42" xfId="0" applyFont="1" applyBorder="1" applyAlignment="1">
      <alignment horizontal="left" vertical="center" wrapText="1"/>
    </xf>
    <xf numFmtId="0" fontId="3" fillId="0" borderId="42" xfId="0" applyFont="1" applyBorder="1" applyAlignment="1">
      <alignment horizontal="left" vertical="center"/>
    </xf>
    <xf numFmtId="0" fontId="11" fillId="0" borderId="42" xfId="0" applyFont="1" applyBorder="1" applyAlignment="1">
      <alignment horizontal="center" vertical="center"/>
    </xf>
    <xf numFmtId="179" fontId="12" fillId="0" borderId="42" xfId="0" applyNumberFormat="1" applyFont="1" applyBorder="1" applyAlignment="1">
      <alignment horizontal="center" vertical="center"/>
    </xf>
    <xf numFmtId="3" fontId="12" fillId="2" borderId="42" xfId="0" applyNumberFormat="1" applyFont="1" applyFill="1" applyBorder="1" applyAlignment="1">
      <alignment vertical="center"/>
    </xf>
    <xf numFmtId="38" fontId="12" fillId="0" borderId="42" xfId="1" applyFont="1" applyFill="1" applyBorder="1" applyAlignment="1">
      <alignment vertical="center"/>
    </xf>
    <xf numFmtId="178" fontId="3" fillId="0" borderId="43" xfId="0" applyNumberFormat="1" applyFont="1" applyBorder="1" applyAlignment="1">
      <alignment vertical="center" wrapText="1"/>
    </xf>
    <xf numFmtId="0" fontId="9" fillId="5" borderId="47" xfId="0" applyFont="1" applyFill="1" applyBorder="1" applyAlignment="1">
      <alignment horizontal="center" vertical="center"/>
    </xf>
    <xf numFmtId="0" fontId="9" fillId="5" borderId="48" xfId="0" applyFont="1" applyFill="1" applyBorder="1" applyAlignment="1">
      <alignment horizontal="center" vertical="center"/>
    </xf>
    <xf numFmtId="0" fontId="9" fillId="5" borderId="49" xfId="0" applyFont="1" applyFill="1" applyBorder="1" applyAlignment="1">
      <alignment horizontal="center" vertical="center"/>
    </xf>
    <xf numFmtId="0" fontId="9" fillId="5" borderId="52" xfId="0" applyFont="1" applyFill="1" applyBorder="1" applyAlignment="1">
      <alignment horizontal="center" vertical="center"/>
    </xf>
    <xf numFmtId="177" fontId="9" fillId="5" borderId="52" xfId="0" applyNumberFormat="1" applyFont="1" applyFill="1" applyBorder="1" applyAlignment="1">
      <alignment horizontal="center" vertical="center"/>
    </xf>
    <xf numFmtId="3" fontId="9" fillId="5" borderId="52" xfId="0" applyNumberFormat="1" applyFont="1" applyFill="1" applyBorder="1" applyAlignment="1">
      <alignment horizontal="center" vertical="center"/>
    </xf>
    <xf numFmtId="3" fontId="9" fillId="5" borderId="53" xfId="0" applyNumberFormat="1" applyFont="1" applyFill="1" applyBorder="1" applyAlignment="1">
      <alignment horizontal="center" vertical="center"/>
    </xf>
    <xf numFmtId="178" fontId="9" fillId="5" borderId="54" xfId="0" applyNumberFormat="1" applyFont="1" applyFill="1" applyBorder="1" applyAlignment="1">
      <alignment horizontal="center" vertical="center"/>
    </xf>
  </cellXfs>
  <cellStyles count="2">
    <cellStyle name="桁区切り 2" xfId="1" xr:uid="{99264632-F3A2-4999-86AE-BACB45EE3B9F}"/>
    <cellStyle name="標準"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8.emf"/></Relationships>
</file>

<file path=xl/drawings/_rels/drawing6.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10</xdr:col>
      <xdr:colOff>1333499</xdr:colOff>
      <xdr:row>0</xdr:row>
      <xdr:rowOff>56030</xdr:rowOff>
    </xdr:from>
    <xdr:to>
      <xdr:col>13</xdr:col>
      <xdr:colOff>240252</xdr:colOff>
      <xdr:row>4</xdr:row>
      <xdr:rowOff>114749</xdr:rowOff>
    </xdr:to>
    <xdr:pic>
      <xdr:nvPicPr>
        <xdr:cNvPr id="5" name="図 4">
          <a:extLst>
            <a:ext uri="{FF2B5EF4-FFF2-40B4-BE49-F238E27FC236}">
              <a16:creationId xmlns:a16="http://schemas.microsoft.com/office/drawing/2014/main" id="{597AE0D5-819C-32AC-455D-9843A75809A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404911" y="56030"/>
          <a:ext cx="4150360" cy="1280160"/>
        </a:xfrm>
        <a:prstGeom prst="rect">
          <a:avLst/>
        </a:prstGeom>
      </xdr:spPr>
    </xdr:pic>
    <xdr:clientData/>
  </xdr:twoCellAnchor>
  <xdr:twoCellAnchor>
    <xdr:from>
      <xdr:col>10</xdr:col>
      <xdr:colOff>173693</xdr:colOff>
      <xdr:row>11</xdr:row>
      <xdr:rowOff>50425</xdr:rowOff>
    </xdr:from>
    <xdr:to>
      <xdr:col>14</xdr:col>
      <xdr:colOff>95385</xdr:colOff>
      <xdr:row>17</xdr:row>
      <xdr:rowOff>134764</xdr:rowOff>
    </xdr:to>
    <xdr:grpSp>
      <xdr:nvGrpSpPr>
        <xdr:cNvPr id="4" name="グループ化 3">
          <a:extLst>
            <a:ext uri="{FF2B5EF4-FFF2-40B4-BE49-F238E27FC236}">
              <a16:creationId xmlns:a16="http://schemas.microsoft.com/office/drawing/2014/main" id="{B442A268-68FF-69BB-A390-CB425B6CB5BF}"/>
            </a:ext>
          </a:extLst>
        </xdr:cNvPr>
        <xdr:cNvGrpSpPr/>
      </xdr:nvGrpSpPr>
      <xdr:grpSpPr>
        <a:xfrm>
          <a:off x="11334752" y="3468219"/>
          <a:ext cx="5815986" cy="1966927"/>
          <a:chOff x="11626104" y="6325720"/>
          <a:chExt cx="5815986" cy="1966927"/>
        </a:xfrm>
      </xdr:grpSpPr>
      <xdr:pic>
        <xdr:nvPicPr>
          <xdr:cNvPr id="3" name="図 2">
            <a:extLst>
              <a:ext uri="{FF2B5EF4-FFF2-40B4-BE49-F238E27FC236}">
                <a16:creationId xmlns:a16="http://schemas.microsoft.com/office/drawing/2014/main" id="{B2FAFE2F-945E-303E-59D6-E2CE5130C093}"/>
              </a:ext>
            </a:extLst>
          </xdr:cNvPr>
          <xdr:cNvPicPr>
            <a:picLocks noChangeAspect="1"/>
          </xdr:cNvPicPr>
        </xdr:nvPicPr>
        <xdr:blipFill>
          <a:blip xmlns:r="http://schemas.openxmlformats.org/officeDocument/2006/relationships" r:embed="rId2"/>
          <a:stretch>
            <a:fillRect/>
          </a:stretch>
        </xdr:blipFill>
        <xdr:spPr>
          <a:xfrm>
            <a:off x="11626104" y="6325720"/>
            <a:ext cx="5796005" cy="1966927"/>
          </a:xfrm>
          <a:prstGeom prst="rect">
            <a:avLst/>
          </a:prstGeom>
        </xdr:spPr>
      </xdr:pic>
      <xdr:pic>
        <xdr:nvPicPr>
          <xdr:cNvPr id="2" name="図 1">
            <a:extLst>
              <a:ext uri="{FF2B5EF4-FFF2-40B4-BE49-F238E27FC236}">
                <a16:creationId xmlns:a16="http://schemas.microsoft.com/office/drawing/2014/main" id="{5862F1EE-034B-C602-31A6-94924C2AAD4C}"/>
              </a:ext>
            </a:extLst>
          </xdr:cNvPr>
          <xdr:cNvPicPr>
            <a:picLocks noChangeAspect="1"/>
          </xdr:cNvPicPr>
        </xdr:nvPicPr>
        <xdr:blipFill>
          <a:blip xmlns:r="http://schemas.openxmlformats.org/officeDocument/2006/relationships" r:embed="rId3"/>
          <a:stretch>
            <a:fillRect/>
          </a:stretch>
        </xdr:blipFill>
        <xdr:spPr>
          <a:xfrm>
            <a:off x="11743764" y="6531113"/>
            <a:ext cx="5698326" cy="170642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72838</xdr:colOff>
      <xdr:row>6</xdr:row>
      <xdr:rowOff>285750</xdr:rowOff>
    </xdr:from>
    <xdr:to>
      <xdr:col>21</xdr:col>
      <xdr:colOff>383242</xdr:colOff>
      <xdr:row>12</xdr:row>
      <xdr:rowOff>285750</xdr:rowOff>
    </xdr:to>
    <xdr:pic>
      <xdr:nvPicPr>
        <xdr:cNvPr id="3" name="図 2">
          <a:extLst>
            <a:ext uri="{FF2B5EF4-FFF2-40B4-BE49-F238E27FC236}">
              <a16:creationId xmlns:a16="http://schemas.microsoft.com/office/drawing/2014/main" id="{A05240B9-D43D-8E74-6350-35FAEB9875EA}"/>
            </a:ext>
          </a:extLst>
        </xdr:cNvPr>
        <xdr:cNvPicPr>
          <a:picLocks noChangeAspect="1"/>
        </xdr:cNvPicPr>
      </xdr:nvPicPr>
      <xdr:blipFill>
        <a:blip xmlns:r="http://schemas.openxmlformats.org/officeDocument/2006/relationships" r:embed="rId1"/>
        <a:stretch>
          <a:fillRect/>
        </a:stretch>
      </xdr:blipFill>
      <xdr:spPr>
        <a:xfrm>
          <a:off x="12505765" y="1809750"/>
          <a:ext cx="6753786" cy="18825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448235</xdr:colOff>
      <xdr:row>5</xdr:row>
      <xdr:rowOff>100851</xdr:rowOff>
    </xdr:from>
    <xdr:to>
      <xdr:col>22</xdr:col>
      <xdr:colOff>146513</xdr:colOff>
      <xdr:row>12</xdr:row>
      <xdr:rowOff>263337</xdr:rowOff>
    </xdr:to>
    <xdr:pic>
      <xdr:nvPicPr>
        <xdr:cNvPr id="2" name="図 1">
          <a:extLst>
            <a:ext uri="{FF2B5EF4-FFF2-40B4-BE49-F238E27FC236}">
              <a16:creationId xmlns:a16="http://schemas.microsoft.com/office/drawing/2014/main" id="{A3646C75-73E3-E1D6-FC54-52A3EFE63885}"/>
            </a:ext>
          </a:extLst>
        </xdr:cNvPr>
        <xdr:cNvPicPr>
          <a:picLocks noChangeAspect="1"/>
        </xdr:cNvPicPr>
      </xdr:nvPicPr>
      <xdr:blipFill>
        <a:blip xmlns:r="http://schemas.openxmlformats.org/officeDocument/2006/relationships" r:embed="rId1"/>
        <a:stretch>
          <a:fillRect/>
        </a:stretch>
      </xdr:blipFill>
      <xdr:spPr>
        <a:xfrm>
          <a:off x="12152780" y="1451160"/>
          <a:ext cx="7514380" cy="22187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487455</xdr:colOff>
      <xdr:row>11</xdr:row>
      <xdr:rowOff>0</xdr:rowOff>
    </xdr:from>
    <xdr:to>
      <xdr:col>20</xdr:col>
      <xdr:colOff>403411</xdr:colOff>
      <xdr:row>24</xdr:row>
      <xdr:rowOff>55438</xdr:rowOff>
    </xdr:to>
    <xdr:pic>
      <xdr:nvPicPr>
        <xdr:cNvPr id="6" name="図 5">
          <a:extLst>
            <a:ext uri="{FF2B5EF4-FFF2-40B4-BE49-F238E27FC236}">
              <a16:creationId xmlns:a16="http://schemas.microsoft.com/office/drawing/2014/main" id="{8C2AE6F3-0EDC-4885-5236-E4959978CAEF}"/>
            </a:ext>
          </a:extLst>
        </xdr:cNvPr>
        <xdr:cNvPicPr>
          <a:picLocks noChangeAspect="1"/>
        </xdr:cNvPicPr>
      </xdr:nvPicPr>
      <xdr:blipFill>
        <a:blip xmlns:r="http://schemas.openxmlformats.org/officeDocument/2006/relationships" r:embed="rId1"/>
        <a:stretch>
          <a:fillRect/>
        </a:stretch>
      </xdr:blipFill>
      <xdr:spPr>
        <a:xfrm>
          <a:off x="12192000" y="3238498"/>
          <a:ext cx="6443382" cy="4123173"/>
        </a:xfrm>
        <a:prstGeom prst="rect">
          <a:avLst/>
        </a:prstGeom>
      </xdr:spPr>
    </xdr:pic>
    <xdr:clientData/>
  </xdr:twoCellAnchor>
  <xdr:twoCellAnchor editAs="oneCell">
    <xdr:from>
      <xdr:col>10</xdr:col>
      <xdr:colOff>364189</xdr:colOff>
      <xdr:row>1</xdr:row>
      <xdr:rowOff>125130</xdr:rowOff>
    </xdr:from>
    <xdr:to>
      <xdr:col>21</xdr:col>
      <xdr:colOff>90232</xdr:colOff>
      <xdr:row>9</xdr:row>
      <xdr:rowOff>312091</xdr:rowOff>
    </xdr:to>
    <xdr:pic>
      <xdr:nvPicPr>
        <xdr:cNvPr id="3" name="図 2">
          <a:extLst>
            <a:ext uri="{FF2B5EF4-FFF2-40B4-BE49-F238E27FC236}">
              <a16:creationId xmlns:a16="http://schemas.microsoft.com/office/drawing/2014/main" id="{D1924D97-3D39-B85E-604B-A50DA325719F}"/>
            </a:ext>
          </a:extLst>
        </xdr:cNvPr>
        <xdr:cNvPicPr>
          <a:picLocks noChangeAspect="1"/>
        </xdr:cNvPicPr>
      </xdr:nvPicPr>
      <xdr:blipFill>
        <a:blip xmlns:r="http://schemas.openxmlformats.org/officeDocument/2006/relationships" r:embed="rId2"/>
        <a:stretch>
          <a:fillRect/>
        </a:stretch>
      </xdr:blipFill>
      <xdr:spPr>
        <a:xfrm>
          <a:off x="12068734" y="478116"/>
          <a:ext cx="6897807" cy="229926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10</xdr:col>
      <xdr:colOff>489323</xdr:colOff>
      <xdr:row>7</xdr:row>
      <xdr:rowOff>60512</xdr:rowOff>
    </xdr:from>
    <xdr:to>
      <xdr:col>19</xdr:col>
      <xdr:colOff>392206</xdr:colOff>
      <xdr:row>16</xdr:row>
      <xdr:rowOff>310384</xdr:rowOff>
    </xdr:to>
    <xdr:grpSp>
      <xdr:nvGrpSpPr>
        <xdr:cNvPr id="2" name="グループ化 1">
          <a:extLst>
            <a:ext uri="{FF2B5EF4-FFF2-40B4-BE49-F238E27FC236}">
              <a16:creationId xmlns:a16="http://schemas.microsoft.com/office/drawing/2014/main" id="{3BC494CA-F5E3-4C44-AAA6-54DCD380E06F}"/>
            </a:ext>
          </a:extLst>
        </xdr:cNvPr>
        <xdr:cNvGrpSpPr/>
      </xdr:nvGrpSpPr>
      <xdr:grpSpPr>
        <a:xfrm>
          <a:off x="12193868" y="1898277"/>
          <a:ext cx="5785971" cy="3073754"/>
          <a:chOff x="12171456" y="2374527"/>
          <a:chExt cx="6307044" cy="3073754"/>
        </a:xfrm>
      </xdr:grpSpPr>
      <xdr:pic>
        <xdr:nvPicPr>
          <xdr:cNvPr id="3" name="図 4">
            <a:extLst>
              <a:ext uri="{FF2B5EF4-FFF2-40B4-BE49-F238E27FC236}">
                <a16:creationId xmlns:a16="http://schemas.microsoft.com/office/drawing/2014/main" id="{A196CB4C-3D2F-B8D7-3A81-496E1FD4DF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71456" y="2374527"/>
            <a:ext cx="6307044" cy="30737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正方形/長方形 3">
            <a:extLst>
              <a:ext uri="{FF2B5EF4-FFF2-40B4-BE49-F238E27FC236}">
                <a16:creationId xmlns:a16="http://schemas.microsoft.com/office/drawing/2014/main" id="{E110D109-9CE3-7784-E45D-FB77A7973DA1}"/>
              </a:ext>
            </a:extLst>
          </xdr:cNvPr>
          <xdr:cNvSpPr/>
        </xdr:nvSpPr>
        <xdr:spPr>
          <a:xfrm>
            <a:off x="14228109" y="2952751"/>
            <a:ext cx="1000685" cy="164166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285750</xdr:colOff>
      <xdr:row>1</xdr:row>
      <xdr:rowOff>164041</xdr:rowOff>
    </xdr:from>
    <xdr:to>
      <xdr:col>17</xdr:col>
      <xdr:colOff>600183</xdr:colOff>
      <xdr:row>12</xdr:row>
      <xdr:rowOff>121708</xdr:rowOff>
    </xdr:to>
    <xdr:pic>
      <xdr:nvPicPr>
        <xdr:cNvPr id="2" name="図 1">
          <a:extLst>
            <a:ext uri="{FF2B5EF4-FFF2-40B4-BE49-F238E27FC236}">
              <a16:creationId xmlns:a16="http://schemas.microsoft.com/office/drawing/2014/main" id="{177339EC-396A-47D2-9167-83BF35F4A297}"/>
            </a:ext>
          </a:extLst>
        </xdr:cNvPr>
        <xdr:cNvPicPr>
          <a:picLocks noChangeAspect="1"/>
        </xdr:cNvPicPr>
      </xdr:nvPicPr>
      <xdr:blipFill>
        <a:blip xmlns:r="http://schemas.openxmlformats.org/officeDocument/2006/relationships" r:embed="rId1"/>
        <a:stretch>
          <a:fillRect/>
        </a:stretch>
      </xdr:blipFill>
      <xdr:spPr>
        <a:xfrm>
          <a:off x="11753850" y="516466"/>
          <a:ext cx="5996096" cy="3005667"/>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4D8BE-FFB1-4E5C-98FE-1EE2D6C75F42}">
  <dimension ref="A1:U109"/>
  <sheetViews>
    <sheetView zoomScale="85" workbookViewId="0">
      <selection activeCell="L9" sqref="L9"/>
    </sheetView>
  </sheetViews>
  <sheetFormatPr defaultColWidth="9" defaultRowHeight="12" x14ac:dyDescent="0.25"/>
  <cols>
    <col min="1" max="1" width="14.59765625" style="1" customWidth="1"/>
    <col min="2" max="2" width="21" style="1" customWidth="1"/>
    <col min="3" max="3" width="18.59765625" style="1" customWidth="1"/>
    <col min="4" max="4" width="27.19921875" style="1" customWidth="1"/>
    <col min="5" max="5" width="9.59765625" style="12" customWidth="1"/>
    <col min="6" max="6" width="11.3984375" style="13" customWidth="1"/>
    <col min="7" max="7" width="14.06640625" style="21" customWidth="1"/>
    <col min="8" max="8" width="13.06640625" style="21" customWidth="1"/>
    <col min="9" max="9" width="22.9296875" style="22" customWidth="1"/>
    <col min="10" max="10" width="3.86328125" style="1" customWidth="1"/>
    <col min="11" max="11" width="47.73046875" style="1" customWidth="1"/>
    <col min="12" max="12" width="16.6640625" style="1" customWidth="1"/>
    <col min="13" max="14" width="9" style="1"/>
    <col min="15" max="15" width="2.19921875" style="1" customWidth="1"/>
    <col min="16" max="16" width="2" style="1" customWidth="1"/>
    <col min="17" max="16384" width="9" style="1"/>
  </cols>
  <sheetData>
    <row r="1" spans="1:21" ht="34.5" customHeight="1" x14ac:dyDescent="0.25">
      <c r="A1" s="3" t="s">
        <v>6</v>
      </c>
      <c r="B1" s="146" t="s">
        <v>87</v>
      </c>
      <c r="C1" s="147"/>
      <c r="D1" s="147"/>
      <c r="E1" s="147"/>
      <c r="F1" s="147"/>
      <c r="G1" s="147"/>
      <c r="H1" s="147"/>
      <c r="I1" s="4" t="s">
        <v>7</v>
      </c>
    </row>
    <row r="2" spans="1:21" ht="23.25" customHeight="1" x14ac:dyDescent="0.25">
      <c r="A2" s="5" t="s">
        <v>8</v>
      </c>
      <c r="B2" s="6"/>
      <c r="C2" s="7" t="s">
        <v>9</v>
      </c>
      <c r="D2" s="148" t="s">
        <v>88</v>
      </c>
      <c r="E2" s="148"/>
      <c r="F2" s="148"/>
      <c r="G2" s="8"/>
      <c r="H2" s="8"/>
      <c r="I2" s="9"/>
    </row>
    <row r="3" spans="1:21" ht="13.5" customHeight="1" x14ac:dyDescent="0.25">
      <c r="A3" s="10"/>
      <c r="B3" s="83"/>
      <c r="C3" s="83"/>
      <c r="D3" s="83"/>
      <c r="E3" s="84"/>
      <c r="F3" s="85"/>
      <c r="G3" s="86"/>
      <c r="H3" s="86"/>
      <c r="I3" s="11"/>
    </row>
    <row r="4" spans="1:21" ht="25.05" customHeight="1" x14ac:dyDescent="0.25">
      <c r="A4" s="180" t="s">
        <v>0</v>
      </c>
      <c r="B4" s="181"/>
      <c r="C4" s="181"/>
      <c r="D4" s="182"/>
      <c r="E4" s="183" t="s">
        <v>1</v>
      </c>
      <c r="F4" s="184" t="s">
        <v>2</v>
      </c>
      <c r="G4" s="185" t="s">
        <v>3</v>
      </c>
      <c r="H4" s="186" t="s">
        <v>10</v>
      </c>
      <c r="I4" s="187" t="s">
        <v>4</v>
      </c>
    </row>
    <row r="5" spans="1:21" ht="25.05" customHeight="1" thickBot="1" x14ac:dyDescent="0.3">
      <c r="A5" s="246"/>
      <c r="B5" s="247"/>
      <c r="C5" s="247"/>
      <c r="D5" s="248"/>
      <c r="E5" s="249"/>
      <c r="F5" s="250"/>
      <c r="G5" s="251"/>
      <c r="H5" s="252"/>
      <c r="I5" s="253"/>
      <c r="Q5" s="1" t="s">
        <v>57</v>
      </c>
    </row>
    <row r="6" spans="1:21" ht="25.05" customHeight="1" thickTop="1" x14ac:dyDescent="0.25">
      <c r="A6" s="237" t="s">
        <v>11</v>
      </c>
      <c r="B6" s="238"/>
      <c r="C6" s="239" t="s">
        <v>17</v>
      </c>
      <c r="D6" s="240"/>
      <c r="E6" s="241" t="s">
        <v>12</v>
      </c>
      <c r="F6" s="242">
        <v>140</v>
      </c>
      <c r="G6" s="243">
        <v>7470</v>
      </c>
      <c r="H6" s="244">
        <f>F6*G6</f>
        <v>1045800</v>
      </c>
      <c r="I6" s="245" t="s">
        <v>89</v>
      </c>
      <c r="K6" s="1" t="s">
        <v>118</v>
      </c>
      <c r="Q6" s="137" t="s">
        <v>40</v>
      </c>
      <c r="R6" s="137"/>
      <c r="S6" s="137"/>
      <c r="T6" s="137"/>
      <c r="U6" s="137"/>
    </row>
    <row r="7" spans="1:21" ht="25.05" customHeight="1" x14ac:dyDescent="0.25">
      <c r="A7" s="149" t="s">
        <v>86</v>
      </c>
      <c r="B7" s="150"/>
      <c r="C7" s="96"/>
      <c r="D7" s="37"/>
      <c r="E7" s="23" t="s">
        <v>117</v>
      </c>
      <c r="F7" s="81">
        <v>0</v>
      </c>
      <c r="G7" s="82">
        <v>4760</v>
      </c>
      <c r="H7" s="24">
        <v>0</v>
      </c>
      <c r="I7" s="87"/>
      <c r="K7" s="2" t="s">
        <v>54</v>
      </c>
      <c r="Q7" s="97"/>
      <c r="R7" s="97"/>
      <c r="S7" s="97"/>
      <c r="T7" s="97"/>
      <c r="U7" s="97"/>
    </row>
    <row r="8" spans="1:21" ht="25.05" customHeight="1" x14ac:dyDescent="0.25">
      <c r="A8" s="149" t="s">
        <v>53</v>
      </c>
      <c r="B8" s="150"/>
      <c r="C8" s="144" t="s">
        <v>55</v>
      </c>
      <c r="D8" s="145"/>
      <c r="E8" s="38" t="s">
        <v>15</v>
      </c>
      <c r="F8" s="39">
        <v>0.52236843749999995</v>
      </c>
      <c r="G8" s="82">
        <v>43000</v>
      </c>
      <c r="H8" s="24">
        <f>F8*G8</f>
        <v>22461.842812499999</v>
      </c>
      <c r="I8" s="87"/>
      <c r="K8" s="2" t="s">
        <v>91</v>
      </c>
      <c r="L8" s="1">
        <f>(65*65*3.14/4000000)*35*3*1.5</f>
        <v>0.52236843749999995</v>
      </c>
      <c r="Q8" s="97"/>
      <c r="R8" s="97"/>
      <c r="S8" s="97"/>
      <c r="T8" s="97"/>
      <c r="U8" s="97"/>
    </row>
    <row r="9" spans="1:21" ht="25.05" customHeight="1" x14ac:dyDescent="0.25">
      <c r="A9" s="138" t="s">
        <v>18</v>
      </c>
      <c r="B9" s="139"/>
      <c r="C9" s="141" t="s">
        <v>56</v>
      </c>
      <c r="D9" s="142"/>
      <c r="E9" s="38" t="s">
        <v>15</v>
      </c>
      <c r="F9" s="39">
        <f>$L$9</f>
        <v>0.87061406250000006</v>
      </c>
      <c r="G9" s="168">
        <v>487500</v>
      </c>
      <c r="H9" s="24">
        <f t="shared" ref="H9:H16" si="0">F9*G9</f>
        <v>424424.35546875006</v>
      </c>
      <c r="I9" s="27" t="s">
        <v>19</v>
      </c>
      <c r="K9" s="2" t="s">
        <v>90</v>
      </c>
      <c r="L9" s="1">
        <f>(65*65*3.14/4000000)*35*3*2.5</f>
        <v>0.87061406250000006</v>
      </c>
      <c r="Q9" s="1" t="s">
        <v>58</v>
      </c>
    </row>
    <row r="10" spans="1:21" ht="25.05" customHeight="1" x14ac:dyDescent="0.25">
      <c r="A10" s="138" t="s">
        <v>46</v>
      </c>
      <c r="B10" s="139"/>
      <c r="C10" s="40"/>
      <c r="D10" s="41"/>
      <c r="E10" s="42" t="s">
        <v>47</v>
      </c>
      <c r="F10" s="25">
        <v>1</v>
      </c>
      <c r="G10" s="26">
        <f>代価表1!$H$22</f>
        <v>92400</v>
      </c>
      <c r="H10" s="24">
        <f>F10*G10</f>
        <v>92400</v>
      </c>
      <c r="I10" s="27" t="s">
        <v>49</v>
      </c>
      <c r="K10" s="94"/>
      <c r="L10" s="94"/>
      <c r="M10" s="94"/>
      <c r="Q10" s="95"/>
    </row>
    <row r="11" spans="1:21" ht="25.05" customHeight="1" x14ac:dyDescent="0.25">
      <c r="A11" s="138" t="s">
        <v>48</v>
      </c>
      <c r="B11" s="139"/>
      <c r="C11" s="141" t="s">
        <v>21</v>
      </c>
      <c r="D11" s="142"/>
      <c r="E11" s="23" t="s">
        <v>5</v>
      </c>
      <c r="F11" s="25">
        <v>35</v>
      </c>
      <c r="G11" s="26">
        <f>代価表2!$H$22/100</f>
        <v>2608.1999999999998</v>
      </c>
      <c r="H11" s="24">
        <f t="shared" si="0"/>
        <v>91287</v>
      </c>
      <c r="I11" s="27" t="s">
        <v>50</v>
      </c>
      <c r="K11"/>
      <c r="L11" s="1" t="s">
        <v>16</v>
      </c>
      <c r="M11"/>
    </row>
    <row r="12" spans="1:21" ht="25.05" customHeight="1" x14ac:dyDescent="0.25">
      <c r="A12" s="138" t="s">
        <v>20</v>
      </c>
      <c r="B12" s="139"/>
      <c r="C12" s="141" t="s">
        <v>110</v>
      </c>
      <c r="D12" s="142"/>
      <c r="E12" s="23" t="s">
        <v>5</v>
      </c>
      <c r="F12" s="25">
        <v>35</v>
      </c>
      <c r="G12" s="26">
        <f>代価表3!$H$23/100</f>
        <v>8141</v>
      </c>
      <c r="H12" s="24">
        <f t="shared" si="0"/>
        <v>284935</v>
      </c>
      <c r="I12" s="27" t="s">
        <v>50</v>
      </c>
    </row>
    <row r="13" spans="1:21" ht="25.05" customHeight="1" x14ac:dyDescent="0.25">
      <c r="A13" s="138" t="s">
        <v>108</v>
      </c>
      <c r="B13" s="139"/>
      <c r="C13" s="36"/>
      <c r="D13" s="37"/>
      <c r="E13" s="23" t="s">
        <v>5</v>
      </c>
      <c r="F13" s="25">
        <v>35</v>
      </c>
      <c r="G13" s="26">
        <f>代価表4!$H$22/100</f>
        <v>2625.95</v>
      </c>
      <c r="H13" s="24">
        <f t="shared" si="0"/>
        <v>91908.25</v>
      </c>
      <c r="I13" s="27" t="s">
        <v>115</v>
      </c>
    </row>
    <row r="14" spans="1:21" ht="25.05" customHeight="1" x14ac:dyDescent="0.25">
      <c r="A14" s="138" t="s">
        <v>109</v>
      </c>
      <c r="B14" s="139"/>
      <c r="C14" s="36"/>
      <c r="D14" s="37"/>
      <c r="E14" s="89" t="s">
        <v>105</v>
      </c>
      <c r="F14" s="25">
        <v>142</v>
      </c>
      <c r="G14" s="26">
        <f>代価表5!$H$22/100</f>
        <v>1289.104</v>
      </c>
      <c r="H14" s="24">
        <f t="shared" si="0"/>
        <v>183052.76800000001</v>
      </c>
      <c r="I14" s="27" t="s">
        <v>116</v>
      </c>
    </row>
    <row r="15" spans="1:21" ht="25.05" customHeight="1" x14ac:dyDescent="0.25">
      <c r="A15" s="138" t="s">
        <v>92</v>
      </c>
      <c r="B15" s="139"/>
      <c r="C15" s="36"/>
      <c r="D15" s="37"/>
      <c r="E15" s="23" t="s">
        <v>41</v>
      </c>
      <c r="F15" s="25">
        <v>9</v>
      </c>
      <c r="G15" s="26">
        <v>2700</v>
      </c>
      <c r="H15" s="24">
        <f t="shared" si="0"/>
        <v>24300</v>
      </c>
      <c r="I15" s="27"/>
    </row>
    <row r="16" spans="1:21" ht="25.05" customHeight="1" x14ac:dyDescent="0.25">
      <c r="A16" s="138" t="s">
        <v>44</v>
      </c>
      <c r="B16" s="139"/>
      <c r="C16" s="140"/>
      <c r="D16" s="140"/>
      <c r="E16" s="23" t="s">
        <v>38</v>
      </c>
      <c r="F16" s="25">
        <v>2</v>
      </c>
      <c r="G16" s="26">
        <v>20000</v>
      </c>
      <c r="H16" s="24">
        <f t="shared" si="0"/>
        <v>40000</v>
      </c>
      <c r="I16" s="35" t="s">
        <v>42</v>
      </c>
    </row>
    <row r="17" spans="1:9" ht="25.05" customHeight="1" x14ac:dyDescent="0.25">
      <c r="A17" s="138" t="s">
        <v>85</v>
      </c>
      <c r="B17" s="139"/>
      <c r="C17" s="88"/>
      <c r="D17" s="88"/>
      <c r="E17" s="89" t="s">
        <v>5</v>
      </c>
      <c r="F17" s="90">
        <v>35</v>
      </c>
      <c r="G17" s="91">
        <f>代価表7!$H$20</f>
        <v>22863</v>
      </c>
      <c r="H17" s="92">
        <f>F17*G17</f>
        <v>800205</v>
      </c>
      <c r="I17" s="93"/>
    </row>
    <row r="18" spans="1:9" ht="25.05" customHeight="1" x14ac:dyDescent="0.25">
      <c r="A18" s="138" t="s">
        <v>107</v>
      </c>
      <c r="B18" s="139"/>
      <c r="C18" s="144"/>
      <c r="D18" s="145"/>
      <c r="E18" s="89" t="s">
        <v>105</v>
      </c>
      <c r="F18" s="90">
        <v>198.8</v>
      </c>
      <c r="G18" s="91">
        <v>2780</v>
      </c>
      <c r="H18" s="92">
        <f>F18*G18</f>
        <v>552664</v>
      </c>
      <c r="I18" s="93" t="s">
        <v>106</v>
      </c>
    </row>
    <row r="19" spans="1:9" ht="25.05" customHeight="1" x14ac:dyDescent="0.25">
      <c r="A19" s="138"/>
      <c r="B19" s="139"/>
      <c r="C19" s="88"/>
      <c r="D19" s="88"/>
      <c r="E19" s="23"/>
      <c r="F19" s="25"/>
      <c r="G19" s="26"/>
      <c r="H19" s="24"/>
      <c r="I19" s="35"/>
    </row>
    <row r="20" spans="1:9" ht="25.05" customHeight="1" thickBot="1" x14ac:dyDescent="0.3">
      <c r="A20" s="28"/>
      <c r="B20" s="29"/>
      <c r="C20" s="29"/>
      <c r="D20" s="29"/>
      <c r="E20" s="30"/>
      <c r="F20" s="31" t="s">
        <v>13</v>
      </c>
      <c r="G20" s="32" t="s">
        <v>14</v>
      </c>
      <c r="H20" s="33">
        <f>SUM(H6:H19)</f>
        <v>3653438.2162812501</v>
      </c>
      <c r="I20" s="34"/>
    </row>
    <row r="23" spans="1:9" ht="12" customHeight="1" x14ac:dyDescent="0.25">
      <c r="G23" s="14"/>
      <c r="H23" s="15"/>
      <c r="I23" s="16"/>
    </row>
    <row r="24" spans="1:9" x14ac:dyDescent="0.25">
      <c r="D24" s="12"/>
      <c r="F24" s="17"/>
      <c r="G24" s="18"/>
      <c r="H24" s="18"/>
      <c r="I24" s="19"/>
    </row>
    <row r="25" spans="1:9" ht="12" customHeight="1" x14ac:dyDescent="0.25">
      <c r="D25" s="2"/>
      <c r="F25" s="17"/>
      <c r="G25" s="20"/>
      <c r="H25" s="18"/>
      <c r="I25" s="13"/>
    </row>
    <row r="26" spans="1:9" x14ac:dyDescent="0.25">
      <c r="D26" s="2"/>
      <c r="F26" s="17"/>
      <c r="G26" s="20"/>
      <c r="H26" s="18"/>
      <c r="I26" s="13"/>
    </row>
    <row r="27" spans="1:9" x14ac:dyDescent="0.25">
      <c r="D27" s="2"/>
      <c r="F27" s="17"/>
      <c r="G27" s="20"/>
      <c r="H27" s="18"/>
      <c r="I27" s="13"/>
    </row>
    <row r="28" spans="1:9" ht="12" customHeight="1" x14ac:dyDescent="0.25">
      <c r="D28" s="2"/>
      <c r="F28" s="17"/>
      <c r="G28" s="20"/>
      <c r="H28" s="18"/>
      <c r="I28" s="13"/>
    </row>
    <row r="29" spans="1:9" x14ac:dyDescent="0.25">
      <c r="D29" s="2"/>
      <c r="F29" s="17"/>
      <c r="G29" s="20"/>
      <c r="H29" s="18"/>
      <c r="I29" s="13"/>
    </row>
    <row r="30" spans="1:9" x14ac:dyDescent="0.25">
      <c r="D30" s="2"/>
      <c r="F30" s="17"/>
      <c r="G30" s="20"/>
      <c r="H30" s="18"/>
      <c r="I30" s="13"/>
    </row>
    <row r="31" spans="1:9" x14ac:dyDescent="0.25">
      <c r="D31" s="2"/>
      <c r="F31" s="17"/>
      <c r="G31" s="20"/>
      <c r="H31" s="18"/>
      <c r="I31" s="13"/>
    </row>
    <row r="32" spans="1:9" x14ac:dyDescent="0.25">
      <c r="D32" s="2"/>
      <c r="F32" s="17"/>
      <c r="G32" s="20"/>
      <c r="H32" s="18"/>
      <c r="I32" s="13"/>
    </row>
    <row r="33" spans="4:9" x14ac:dyDescent="0.25">
      <c r="D33" s="12"/>
      <c r="F33" s="17"/>
      <c r="G33" s="20"/>
      <c r="H33" s="18"/>
      <c r="I33" s="13"/>
    </row>
    <row r="34" spans="4:9" x14ac:dyDescent="0.25">
      <c r="F34" s="17"/>
    </row>
    <row r="109" spans="8:8" x14ac:dyDescent="0.25">
      <c r="H109" s="21">
        <v>3609</v>
      </c>
    </row>
  </sheetData>
  <mergeCells count="30">
    <mergeCell ref="A18:B18"/>
    <mergeCell ref="C18:D18"/>
    <mergeCell ref="C9:D9"/>
    <mergeCell ref="B1:H1"/>
    <mergeCell ref="D2:F2"/>
    <mergeCell ref="A4:D5"/>
    <mergeCell ref="E4:E5"/>
    <mergeCell ref="F4:F5"/>
    <mergeCell ref="G4:G5"/>
    <mergeCell ref="H4:H5"/>
    <mergeCell ref="A10:B10"/>
    <mergeCell ref="A8:B8"/>
    <mergeCell ref="C8:D8"/>
    <mergeCell ref="A7:B7"/>
    <mergeCell ref="A13:B13"/>
    <mergeCell ref="A14:B14"/>
    <mergeCell ref="Q6:U6"/>
    <mergeCell ref="A15:B15"/>
    <mergeCell ref="A17:B17"/>
    <mergeCell ref="A19:B19"/>
    <mergeCell ref="I4:I5"/>
    <mergeCell ref="A6:B6"/>
    <mergeCell ref="C6:D6"/>
    <mergeCell ref="A16:B16"/>
    <mergeCell ref="C16:D16"/>
    <mergeCell ref="A12:B12"/>
    <mergeCell ref="C12:D12"/>
    <mergeCell ref="A11:B11"/>
    <mergeCell ref="C11:D11"/>
    <mergeCell ref="A9:B9"/>
  </mergeCells>
  <phoneticPr fontId="2"/>
  <printOptions horizontalCentered="1"/>
  <pageMargins left="0" right="0" top="1.3779527559055118" bottom="0" header="0.70866141732283472" footer="0.51181102362204722"/>
  <pageSetup paperSize="9" orientation="landscape" r:id="rId1"/>
  <headerFooter alignWithMargins="0">
    <oddHeader>&amp;C&amp;"ＭＳ 明朝,標準"&amp;18内　　　　訳　　　　書</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22AB1-36E1-4EF4-8EAB-A43D2CA4BA25}">
  <dimension ref="A1:R23"/>
  <sheetViews>
    <sheetView zoomScale="85" zoomScaleNormal="85" workbookViewId="0">
      <selection activeCell="G27" sqref="G27"/>
    </sheetView>
  </sheetViews>
  <sheetFormatPr defaultColWidth="9" defaultRowHeight="12" x14ac:dyDescent="0.25"/>
  <cols>
    <col min="1" max="1" width="14.59765625" style="1" customWidth="1"/>
    <col min="2" max="2" width="21.265625" style="1" customWidth="1"/>
    <col min="3" max="3" width="20.59765625" style="1" bestFit="1" customWidth="1"/>
    <col min="4" max="4" width="18.59765625" style="1" customWidth="1"/>
    <col min="5" max="5" width="6.59765625" style="1" customWidth="1"/>
    <col min="6" max="6" width="10.59765625" style="1" customWidth="1"/>
    <col min="7" max="7" width="14.59765625" style="1" customWidth="1"/>
    <col min="8" max="8" width="18.59765625" style="1" customWidth="1"/>
    <col min="9" max="9" width="33.73046875" style="1" bestFit="1" customWidth="1"/>
    <col min="10" max="10" width="4.73046875" style="1" customWidth="1"/>
    <col min="11" max="11" width="10.19921875" style="1" customWidth="1"/>
    <col min="12" max="16384" width="9" style="1"/>
  </cols>
  <sheetData>
    <row r="1" spans="1:18" ht="27.75" customHeight="1" x14ac:dyDescent="0.25">
      <c r="A1" s="43" t="s">
        <v>22</v>
      </c>
      <c r="B1" s="151" t="s">
        <v>45</v>
      </c>
      <c r="C1" s="151"/>
      <c r="D1" s="151"/>
      <c r="E1" s="151"/>
      <c r="F1" s="151"/>
      <c r="G1" s="151"/>
      <c r="H1" s="151"/>
      <c r="I1" s="45" t="s">
        <v>23</v>
      </c>
    </row>
    <row r="2" spans="1:18" ht="23.25" customHeight="1" x14ac:dyDescent="0.25">
      <c r="A2" s="46" t="s">
        <v>8</v>
      </c>
      <c r="B2" s="47">
        <f>H22</f>
        <v>92400</v>
      </c>
      <c r="C2" s="48" t="s">
        <v>9</v>
      </c>
      <c r="D2" s="157" t="s">
        <v>37</v>
      </c>
      <c r="E2" s="157"/>
      <c r="F2" s="157"/>
      <c r="G2" s="157"/>
      <c r="H2" s="49"/>
      <c r="I2" s="50"/>
    </row>
    <row r="3" spans="1:18" ht="27.75" customHeight="1" x14ac:dyDescent="0.25">
      <c r="A3" s="51"/>
      <c r="B3" s="52"/>
      <c r="C3" s="52"/>
      <c r="D3" s="52"/>
      <c r="E3" s="52"/>
      <c r="F3" s="52"/>
      <c r="G3" s="52"/>
      <c r="H3" s="52"/>
      <c r="I3" s="53"/>
    </row>
    <row r="4" spans="1:18" ht="13.5" customHeight="1" thickBot="1" x14ac:dyDescent="0.3">
      <c r="A4" s="54"/>
      <c r="B4" s="52"/>
      <c r="C4" s="52"/>
      <c r="D4" s="52"/>
      <c r="E4" s="55"/>
      <c r="F4" s="52"/>
      <c r="G4" s="52"/>
      <c r="H4" s="52"/>
      <c r="I4" s="53"/>
    </row>
    <row r="5" spans="1:18" ht="13.5" customHeight="1" x14ac:dyDescent="0.25">
      <c r="A5" s="169" t="s">
        <v>0</v>
      </c>
      <c r="B5" s="170"/>
      <c r="C5" s="170"/>
      <c r="D5" s="171"/>
      <c r="E5" s="170" t="s">
        <v>1</v>
      </c>
      <c r="F5" s="177" t="s">
        <v>2</v>
      </c>
      <c r="G5" s="178" t="s">
        <v>3</v>
      </c>
      <c r="H5" s="179" t="s">
        <v>25</v>
      </c>
      <c r="I5" s="176" t="s">
        <v>4</v>
      </c>
    </row>
    <row r="6" spans="1:18" ht="13.5" customHeight="1" thickBot="1" x14ac:dyDescent="0.3">
      <c r="A6" s="206"/>
      <c r="B6" s="207"/>
      <c r="C6" s="207"/>
      <c r="D6" s="208"/>
      <c r="E6" s="207"/>
      <c r="F6" s="209"/>
      <c r="G6" s="210"/>
      <c r="H6" s="211"/>
      <c r="I6" s="212"/>
    </row>
    <row r="7" spans="1:18" ht="25.05" customHeight="1" thickTop="1" x14ac:dyDescent="0.25">
      <c r="A7" s="198" t="s">
        <v>26</v>
      </c>
      <c r="B7" s="199"/>
      <c r="C7" s="200"/>
      <c r="D7" s="200"/>
      <c r="E7" s="201" t="s">
        <v>27</v>
      </c>
      <c r="F7" s="202">
        <v>1</v>
      </c>
      <c r="G7" s="204">
        <v>31000</v>
      </c>
      <c r="H7" s="204">
        <f>F7*G7</f>
        <v>31000</v>
      </c>
      <c r="I7" s="205" t="s">
        <v>28</v>
      </c>
      <c r="M7" s="61"/>
      <c r="N7" s="61"/>
      <c r="O7" s="61"/>
      <c r="P7" s="61"/>
      <c r="Q7" s="61"/>
      <c r="R7" s="61"/>
    </row>
    <row r="8" spans="1:18" ht="25.05" customHeight="1" x14ac:dyDescent="0.25">
      <c r="A8" s="152" t="s">
        <v>29</v>
      </c>
      <c r="B8" s="153"/>
      <c r="C8" s="56"/>
      <c r="D8" s="56"/>
      <c r="E8" s="57" t="s">
        <v>27</v>
      </c>
      <c r="F8" s="58">
        <v>1</v>
      </c>
      <c r="G8" s="59">
        <v>31600</v>
      </c>
      <c r="H8" s="59">
        <v>31600</v>
      </c>
      <c r="I8" s="60" t="s">
        <v>28</v>
      </c>
    </row>
    <row r="9" spans="1:18" ht="25.05" customHeight="1" x14ac:dyDescent="0.25">
      <c r="A9" s="152" t="s">
        <v>30</v>
      </c>
      <c r="B9" s="153"/>
      <c r="C9" s="56"/>
      <c r="D9" s="56"/>
      <c r="E9" s="57" t="s">
        <v>27</v>
      </c>
      <c r="F9" s="58">
        <v>1</v>
      </c>
      <c r="G9" s="59">
        <v>25400</v>
      </c>
      <c r="H9" s="59">
        <v>25400</v>
      </c>
      <c r="I9" s="60" t="s">
        <v>28</v>
      </c>
    </row>
    <row r="10" spans="1:18" ht="25.05" customHeight="1" x14ac:dyDescent="0.25">
      <c r="A10" s="62" t="s">
        <v>31</v>
      </c>
      <c r="B10" s="56"/>
      <c r="C10" s="56"/>
      <c r="D10" s="56"/>
      <c r="E10" s="63"/>
      <c r="F10" s="64"/>
      <c r="G10" s="65"/>
      <c r="H10" s="65">
        <f>SUM(H7:H9)</f>
        <v>88000</v>
      </c>
      <c r="I10" s="60"/>
    </row>
    <row r="11" spans="1:18" ht="25.05" customHeight="1" x14ac:dyDescent="0.25">
      <c r="A11" s="152" t="s">
        <v>32</v>
      </c>
      <c r="B11" s="154"/>
      <c r="C11" s="56"/>
      <c r="D11" s="56"/>
      <c r="E11" s="66" t="s">
        <v>33</v>
      </c>
      <c r="F11" s="58">
        <v>5</v>
      </c>
      <c r="G11" s="65"/>
      <c r="H11" s="59">
        <f>H10*0.05</f>
        <v>4400</v>
      </c>
      <c r="I11" s="67" t="s">
        <v>39</v>
      </c>
    </row>
    <row r="12" spans="1:18" ht="25.05" customHeight="1" x14ac:dyDescent="0.25">
      <c r="A12" s="62"/>
      <c r="B12" s="56"/>
      <c r="C12" s="56"/>
      <c r="D12" s="56"/>
      <c r="E12" s="63"/>
      <c r="F12" s="64"/>
      <c r="G12" s="65"/>
      <c r="H12" s="65"/>
      <c r="I12" s="60"/>
    </row>
    <row r="13" spans="1:18" ht="25.05" customHeight="1" x14ac:dyDescent="0.25">
      <c r="A13" s="62"/>
      <c r="B13" s="56"/>
      <c r="C13" s="68"/>
      <c r="D13" s="68"/>
      <c r="E13" s="69"/>
      <c r="F13" s="64"/>
      <c r="G13" s="65"/>
      <c r="H13" s="65"/>
      <c r="I13" s="60"/>
    </row>
    <row r="14" spans="1:18" ht="25.05" customHeight="1" x14ac:dyDescent="0.25">
      <c r="A14" s="62"/>
      <c r="B14" s="56"/>
      <c r="C14" s="56"/>
      <c r="D14" s="56"/>
      <c r="E14" s="63"/>
      <c r="F14" s="64"/>
      <c r="G14" s="65"/>
      <c r="H14" s="65"/>
      <c r="I14" s="60"/>
    </row>
    <row r="15" spans="1:18" ht="25.05" customHeight="1" x14ac:dyDescent="0.25">
      <c r="A15" s="62"/>
      <c r="B15" s="56"/>
      <c r="C15" s="56"/>
      <c r="D15" s="56"/>
      <c r="E15" s="63"/>
      <c r="F15" s="64"/>
      <c r="G15" s="65"/>
      <c r="H15" s="65"/>
      <c r="I15" s="60"/>
    </row>
    <row r="16" spans="1:18" ht="25.05" customHeight="1" x14ac:dyDescent="0.25">
      <c r="A16" s="62"/>
      <c r="B16" s="56"/>
      <c r="C16" s="56"/>
      <c r="D16" s="56"/>
      <c r="E16" s="63"/>
      <c r="F16" s="64"/>
      <c r="G16" s="65"/>
      <c r="H16" s="65"/>
      <c r="I16" s="60"/>
    </row>
    <row r="17" spans="1:9" ht="25.05" customHeight="1" x14ac:dyDescent="0.25">
      <c r="A17" s="62"/>
      <c r="B17" s="56"/>
      <c r="C17" s="56"/>
      <c r="D17" s="56"/>
      <c r="E17" s="63"/>
      <c r="F17" s="64"/>
      <c r="G17" s="65"/>
      <c r="H17" s="65"/>
      <c r="I17" s="60"/>
    </row>
    <row r="18" spans="1:9" ht="25.05" customHeight="1" x14ac:dyDescent="0.25">
      <c r="A18" s="62"/>
      <c r="B18" s="56"/>
      <c r="C18" s="56"/>
      <c r="D18" s="56"/>
      <c r="E18" s="63"/>
      <c r="F18" s="70"/>
      <c r="G18" s="65"/>
      <c r="H18" s="65"/>
      <c r="I18" s="60"/>
    </row>
    <row r="19" spans="1:9" ht="25.05" customHeight="1" x14ac:dyDescent="0.25">
      <c r="A19" s="62"/>
      <c r="B19" s="56"/>
      <c r="C19" s="56"/>
      <c r="D19" s="56"/>
      <c r="E19" s="63"/>
      <c r="F19" s="70"/>
      <c r="G19" s="65"/>
      <c r="H19" s="65"/>
      <c r="I19" s="60"/>
    </row>
    <row r="20" spans="1:9" ht="25.05" customHeight="1" x14ac:dyDescent="0.25">
      <c r="A20" s="62"/>
      <c r="B20" s="56"/>
      <c r="C20" s="56"/>
      <c r="D20" s="56"/>
      <c r="E20" s="63"/>
      <c r="F20" s="70"/>
      <c r="G20" s="65"/>
      <c r="H20" s="65"/>
      <c r="I20" s="60"/>
    </row>
    <row r="21" spans="1:9" ht="25.05" customHeight="1" x14ac:dyDescent="0.25">
      <c r="A21" s="71" t="s">
        <v>34</v>
      </c>
      <c r="B21" s="56"/>
      <c r="C21" s="56"/>
      <c r="D21" s="56"/>
      <c r="E21" s="63"/>
      <c r="F21" s="70"/>
      <c r="G21" s="65"/>
      <c r="H21" s="59" t="s">
        <v>35</v>
      </c>
      <c r="I21" s="60"/>
    </row>
    <row r="22" spans="1:9" ht="28.5" customHeight="1" thickBot="1" x14ac:dyDescent="0.3">
      <c r="A22" s="155" t="s">
        <v>36</v>
      </c>
      <c r="B22" s="156"/>
      <c r="C22" s="72"/>
      <c r="D22" s="72"/>
      <c r="E22" s="73"/>
      <c r="F22" s="74"/>
      <c r="G22" s="75"/>
      <c r="H22" s="76">
        <f>H7+H8+H9+H11</f>
        <v>92400</v>
      </c>
      <c r="I22" s="77"/>
    </row>
    <row r="23" spans="1:9" ht="20.2" customHeight="1" x14ac:dyDescent="0.3">
      <c r="I23" s="78"/>
    </row>
  </sheetData>
  <mergeCells count="13">
    <mergeCell ref="A11:B11"/>
    <mergeCell ref="A22:B22"/>
    <mergeCell ref="D2:G2"/>
    <mergeCell ref="A5:D6"/>
    <mergeCell ref="E5:E6"/>
    <mergeCell ref="F5:F6"/>
    <mergeCell ref="G5:G6"/>
    <mergeCell ref="B1:H1"/>
    <mergeCell ref="I5:I6"/>
    <mergeCell ref="A7:B7"/>
    <mergeCell ref="A8:B8"/>
    <mergeCell ref="A9:B9"/>
    <mergeCell ref="H5:H6"/>
  </mergeCells>
  <phoneticPr fontId="2"/>
  <printOptions horizontalCentered="1"/>
  <pageMargins left="0" right="0" top="1.5748031496062993" bottom="0" header="0.9055118110236221" footer="0.51181102362204722"/>
  <pageSetup paperSize="9" scale="88" orientation="landscape" blackAndWhite="1" r:id="rId1"/>
  <headerFooter alignWithMargins="0">
    <oddHeader>&amp;C&amp;"ＭＳ 明朝,標準"&amp;18代　　　　価　　　　表</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2069A-09F7-4950-8727-960E76BAA080}">
  <dimension ref="A1:R23"/>
  <sheetViews>
    <sheetView zoomScale="85" zoomScaleNormal="85" workbookViewId="0">
      <selection activeCell="O21" sqref="O20:O21"/>
    </sheetView>
  </sheetViews>
  <sheetFormatPr defaultColWidth="9" defaultRowHeight="12" x14ac:dyDescent="0.25"/>
  <cols>
    <col min="1" max="1" width="14.59765625" style="1" customWidth="1"/>
    <col min="2" max="2" width="21.265625" style="1" customWidth="1"/>
    <col min="3" max="3" width="20.59765625" style="1" bestFit="1" customWidth="1"/>
    <col min="4" max="4" width="18.59765625" style="1" customWidth="1"/>
    <col min="5" max="5" width="6.59765625" style="1" customWidth="1"/>
    <col min="6" max="6" width="10.59765625" style="1" customWidth="1"/>
    <col min="7" max="7" width="14.59765625" style="1" customWidth="1"/>
    <col min="8" max="8" width="18.59765625" style="1" customWidth="1"/>
    <col min="9" max="9" width="33.73046875" style="1" bestFit="1" customWidth="1"/>
    <col min="10" max="10" width="4.73046875" style="1" customWidth="1"/>
    <col min="11" max="11" width="10.19921875" style="1" customWidth="1"/>
    <col min="12" max="16384" width="9" style="1"/>
  </cols>
  <sheetData>
    <row r="1" spans="1:18" ht="27.75" customHeight="1" x14ac:dyDescent="0.25">
      <c r="A1" s="43" t="s">
        <v>22</v>
      </c>
      <c r="B1" s="79" t="s">
        <v>52</v>
      </c>
      <c r="C1" s="79"/>
      <c r="D1" s="79"/>
      <c r="E1" s="79"/>
      <c r="F1" s="79"/>
      <c r="G1" s="79"/>
      <c r="H1" s="44"/>
      <c r="I1" s="45" t="s">
        <v>23</v>
      </c>
    </row>
    <row r="2" spans="1:18" ht="23.25" customHeight="1" x14ac:dyDescent="0.25">
      <c r="A2" s="46" t="s">
        <v>8</v>
      </c>
      <c r="B2" s="47">
        <f>H22</f>
        <v>260820</v>
      </c>
      <c r="C2" s="48" t="s">
        <v>9</v>
      </c>
      <c r="D2" s="157" t="s">
        <v>37</v>
      </c>
      <c r="E2" s="157"/>
      <c r="F2" s="157"/>
      <c r="G2" s="157"/>
      <c r="H2" s="49"/>
      <c r="I2" s="50"/>
    </row>
    <row r="3" spans="1:18" ht="27.75" customHeight="1" x14ac:dyDescent="0.25">
      <c r="A3" s="51"/>
      <c r="B3" s="52"/>
      <c r="C3" s="52"/>
      <c r="D3" s="52"/>
      <c r="E3" s="52"/>
      <c r="F3" s="52"/>
      <c r="G3" s="52"/>
      <c r="H3" s="52"/>
      <c r="I3" s="53"/>
    </row>
    <row r="4" spans="1:18" ht="13.5" customHeight="1" thickBot="1" x14ac:dyDescent="0.3">
      <c r="A4" s="54"/>
      <c r="B4" s="52"/>
      <c r="C4" s="52"/>
      <c r="D4" s="52"/>
      <c r="E4" s="55"/>
      <c r="F4" s="52"/>
      <c r="G4" s="52"/>
      <c r="H4" s="52"/>
      <c r="I4" s="53"/>
    </row>
    <row r="5" spans="1:18" ht="13.5" customHeight="1" x14ac:dyDescent="0.25">
      <c r="A5" s="169" t="s">
        <v>0</v>
      </c>
      <c r="B5" s="170"/>
      <c r="C5" s="170"/>
      <c r="D5" s="171"/>
      <c r="E5" s="170" t="s">
        <v>1</v>
      </c>
      <c r="F5" s="177" t="s">
        <v>2</v>
      </c>
      <c r="G5" s="178" t="s">
        <v>3</v>
      </c>
      <c r="H5" s="179" t="s">
        <v>25</v>
      </c>
      <c r="I5" s="176" t="s">
        <v>4</v>
      </c>
    </row>
    <row r="6" spans="1:18" ht="13.5" customHeight="1" thickBot="1" x14ac:dyDescent="0.3">
      <c r="A6" s="206"/>
      <c r="B6" s="207"/>
      <c r="C6" s="207"/>
      <c r="D6" s="208"/>
      <c r="E6" s="207"/>
      <c r="F6" s="209"/>
      <c r="G6" s="210"/>
      <c r="H6" s="211"/>
      <c r="I6" s="212"/>
    </row>
    <row r="7" spans="1:18" ht="25.05" customHeight="1" thickTop="1" x14ac:dyDescent="0.25">
      <c r="A7" s="198" t="s">
        <v>26</v>
      </c>
      <c r="B7" s="199"/>
      <c r="C7" s="200"/>
      <c r="D7" s="200"/>
      <c r="E7" s="201" t="s">
        <v>27</v>
      </c>
      <c r="F7" s="202">
        <v>2</v>
      </c>
      <c r="G7" s="204">
        <v>31000</v>
      </c>
      <c r="H7" s="204">
        <f>F7*G7</f>
        <v>62000</v>
      </c>
      <c r="I7" s="205" t="s">
        <v>28</v>
      </c>
      <c r="M7" s="61"/>
      <c r="N7" s="61"/>
      <c r="O7" s="61"/>
      <c r="P7" s="61"/>
      <c r="Q7" s="61"/>
      <c r="R7" s="61"/>
    </row>
    <row r="8" spans="1:18" ht="25.05" customHeight="1" x14ac:dyDescent="0.25">
      <c r="A8" s="152" t="s">
        <v>29</v>
      </c>
      <c r="B8" s="153"/>
      <c r="C8" s="56"/>
      <c r="D8" s="56"/>
      <c r="E8" s="57" t="s">
        <v>27</v>
      </c>
      <c r="F8" s="58">
        <v>2</v>
      </c>
      <c r="G8" s="59">
        <v>31600</v>
      </c>
      <c r="H8" s="59">
        <f t="shared" ref="H8:H9" si="0">F8*G8</f>
        <v>63200</v>
      </c>
      <c r="I8" s="60" t="s">
        <v>28</v>
      </c>
    </row>
    <row r="9" spans="1:18" ht="25.05" customHeight="1" x14ac:dyDescent="0.25">
      <c r="A9" s="152" t="s">
        <v>30</v>
      </c>
      <c r="B9" s="153"/>
      <c r="C9" s="56"/>
      <c r="D9" s="56"/>
      <c r="E9" s="57" t="s">
        <v>27</v>
      </c>
      <c r="F9" s="58">
        <v>4</v>
      </c>
      <c r="G9" s="59">
        <v>25400</v>
      </c>
      <c r="H9" s="59">
        <f t="shared" si="0"/>
        <v>101600</v>
      </c>
      <c r="I9" s="60" t="s">
        <v>28</v>
      </c>
    </row>
    <row r="10" spans="1:18" ht="25.05" customHeight="1" x14ac:dyDescent="0.25">
      <c r="A10" s="62" t="s">
        <v>31</v>
      </c>
      <c r="B10" s="56"/>
      <c r="C10" s="56"/>
      <c r="D10" s="56"/>
      <c r="E10" s="63"/>
      <c r="F10" s="64"/>
      <c r="G10" s="65"/>
      <c r="H10" s="65">
        <f>SUM(H7:H9)</f>
        <v>226800</v>
      </c>
      <c r="I10" s="60"/>
    </row>
    <row r="11" spans="1:18" ht="25.05" customHeight="1" x14ac:dyDescent="0.25">
      <c r="A11" s="152" t="s">
        <v>32</v>
      </c>
      <c r="B11" s="154"/>
      <c r="C11" s="56"/>
      <c r="D11" s="56"/>
      <c r="E11" s="66" t="s">
        <v>33</v>
      </c>
      <c r="F11" s="58">
        <v>15</v>
      </c>
      <c r="G11" s="65"/>
      <c r="H11" s="59">
        <f>H10*0.15</f>
        <v>34020</v>
      </c>
      <c r="I11" s="67" t="s">
        <v>60</v>
      </c>
    </row>
    <row r="12" spans="1:18" ht="25.05" customHeight="1" x14ac:dyDescent="0.25">
      <c r="A12" s="62"/>
      <c r="B12" s="56"/>
      <c r="C12" s="56"/>
      <c r="D12" s="56"/>
      <c r="E12" s="63"/>
      <c r="F12" s="64"/>
      <c r="G12" s="65"/>
      <c r="H12" s="65"/>
      <c r="I12" s="60"/>
    </row>
    <row r="13" spans="1:18" ht="25.05" customHeight="1" x14ac:dyDescent="0.25">
      <c r="A13" s="62"/>
      <c r="B13" s="56"/>
      <c r="C13" s="68"/>
      <c r="D13" s="68"/>
      <c r="E13" s="69"/>
      <c r="F13" s="64"/>
      <c r="G13" s="65"/>
      <c r="H13" s="65"/>
      <c r="I13" s="60"/>
    </row>
    <row r="14" spans="1:18" ht="25.05" customHeight="1" x14ac:dyDescent="0.25">
      <c r="A14" s="62"/>
      <c r="B14" s="56"/>
      <c r="C14" s="56"/>
      <c r="D14" s="56"/>
      <c r="E14" s="63"/>
      <c r="F14" s="64"/>
      <c r="G14" s="65"/>
      <c r="H14" s="65"/>
      <c r="I14" s="60"/>
    </row>
    <row r="15" spans="1:18" ht="25.05" customHeight="1" x14ac:dyDescent="0.25">
      <c r="A15" s="62"/>
      <c r="B15" s="56"/>
      <c r="C15" s="56"/>
      <c r="D15" s="56"/>
      <c r="E15" s="63"/>
      <c r="F15" s="64"/>
      <c r="G15" s="65"/>
      <c r="H15" s="65"/>
      <c r="I15" s="60"/>
    </row>
    <row r="16" spans="1:18" ht="25.05" customHeight="1" x14ac:dyDescent="0.25">
      <c r="A16" s="62"/>
      <c r="B16" s="56"/>
      <c r="C16" s="56"/>
      <c r="D16" s="56"/>
      <c r="E16" s="63"/>
      <c r="F16" s="64"/>
      <c r="G16" s="65"/>
      <c r="H16" s="65"/>
      <c r="I16" s="60"/>
    </row>
    <row r="17" spans="1:9" ht="25.05" customHeight="1" x14ac:dyDescent="0.25">
      <c r="A17" s="62"/>
      <c r="B17" s="56"/>
      <c r="C17" s="56"/>
      <c r="D17" s="56"/>
      <c r="E17" s="63"/>
      <c r="F17" s="64"/>
      <c r="G17" s="65"/>
      <c r="H17" s="65"/>
      <c r="I17" s="60"/>
    </row>
    <row r="18" spans="1:9" ht="25.05" customHeight="1" x14ac:dyDescent="0.25">
      <c r="A18" s="62"/>
      <c r="B18" s="56"/>
      <c r="C18" s="56"/>
      <c r="D18" s="56"/>
      <c r="E18" s="63"/>
      <c r="F18" s="70"/>
      <c r="G18" s="65"/>
      <c r="H18" s="65"/>
      <c r="I18" s="60"/>
    </row>
    <row r="19" spans="1:9" ht="25.05" customHeight="1" x14ac:dyDescent="0.25">
      <c r="A19" s="62"/>
      <c r="B19" s="56"/>
      <c r="C19" s="56"/>
      <c r="D19" s="56"/>
      <c r="E19" s="63"/>
      <c r="F19" s="70"/>
      <c r="G19" s="65"/>
      <c r="H19" s="65"/>
      <c r="I19" s="60"/>
    </row>
    <row r="20" spans="1:9" ht="25.05" customHeight="1" x14ac:dyDescent="0.25">
      <c r="A20" s="62"/>
      <c r="B20" s="56"/>
      <c r="C20" s="56"/>
      <c r="D20" s="56"/>
      <c r="E20" s="63"/>
      <c r="F20" s="70"/>
      <c r="G20" s="65"/>
      <c r="H20" s="65"/>
      <c r="I20" s="60"/>
    </row>
    <row r="21" spans="1:9" ht="25.05" customHeight="1" x14ac:dyDescent="0.25">
      <c r="A21" s="71" t="s">
        <v>34</v>
      </c>
      <c r="B21" s="56"/>
      <c r="C21" s="56"/>
      <c r="D21" s="56"/>
      <c r="E21" s="63"/>
      <c r="F21" s="70"/>
      <c r="G21" s="65"/>
      <c r="H21" s="59" t="s">
        <v>35</v>
      </c>
      <c r="I21" s="60"/>
    </row>
    <row r="22" spans="1:9" ht="28.5" customHeight="1" thickBot="1" x14ac:dyDescent="0.3">
      <c r="A22" s="155" t="s">
        <v>36</v>
      </c>
      <c r="B22" s="156"/>
      <c r="C22" s="72"/>
      <c r="D22" s="72"/>
      <c r="E22" s="73"/>
      <c r="F22" s="74"/>
      <c r="G22" s="75"/>
      <c r="H22" s="76">
        <f>H7+H8+H9+H11</f>
        <v>260820</v>
      </c>
      <c r="I22" s="77"/>
    </row>
    <row r="23" spans="1:9" ht="20.2" customHeight="1" x14ac:dyDescent="0.3">
      <c r="I23" s="78"/>
    </row>
  </sheetData>
  <mergeCells count="12">
    <mergeCell ref="D2:G2"/>
    <mergeCell ref="A5:D6"/>
    <mergeCell ref="E5:E6"/>
    <mergeCell ref="F5:F6"/>
    <mergeCell ref="G5:G6"/>
    <mergeCell ref="A22:B22"/>
    <mergeCell ref="H5:H6"/>
    <mergeCell ref="I5:I6"/>
    <mergeCell ref="A7:B7"/>
    <mergeCell ref="A8:B8"/>
    <mergeCell ref="A9:B9"/>
    <mergeCell ref="A11:B11"/>
  </mergeCells>
  <phoneticPr fontId="2"/>
  <printOptions horizontalCentered="1"/>
  <pageMargins left="0" right="0" top="1.5748031496062993" bottom="0" header="0.9055118110236221" footer="0.51181102362204722"/>
  <pageSetup paperSize="9" scale="88" orientation="landscape" blackAndWhite="1" r:id="rId1"/>
  <headerFooter alignWithMargins="0">
    <oddHeader>&amp;C&amp;"ＭＳ 明朝,標準"&amp;18代　　　　価　　　　表</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B0B1B-FAF5-4AC5-ADD6-EBFA6B5A92BA}">
  <dimension ref="A1:R24"/>
  <sheetViews>
    <sheetView zoomScale="85" zoomScaleNormal="85" workbookViewId="0">
      <selection activeCell="H25" sqref="H25"/>
    </sheetView>
  </sheetViews>
  <sheetFormatPr defaultColWidth="9" defaultRowHeight="12" x14ac:dyDescent="0.25"/>
  <cols>
    <col min="1" max="1" width="14.59765625" style="1" customWidth="1"/>
    <col min="2" max="2" width="21.265625" style="1" customWidth="1"/>
    <col min="3" max="3" width="20.59765625" style="1" bestFit="1" customWidth="1"/>
    <col min="4" max="4" width="18.59765625" style="1" customWidth="1"/>
    <col min="5" max="5" width="6.59765625" style="1" customWidth="1"/>
    <col min="6" max="6" width="10.59765625" style="1" customWidth="1"/>
    <col min="7" max="7" width="14.59765625" style="1" customWidth="1"/>
    <col min="8" max="8" width="18.59765625" style="1" customWidth="1"/>
    <col min="9" max="9" width="33.73046875" style="1" bestFit="1" customWidth="1"/>
    <col min="10" max="10" width="4.73046875" style="1" customWidth="1"/>
    <col min="11" max="11" width="10.19921875" style="1" customWidth="1"/>
    <col min="12" max="16384" width="9" style="1"/>
  </cols>
  <sheetData>
    <row r="1" spans="1:18" ht="27.75" customHeight="1" x14ac:dyDescent="0.25">
      <c r="A1" s="43" t="s">
        <v>22</v>
      </c>
      <c r="B1" s="79" t="s">
        <v>51</v>
      </c>
      <c r="C1" s="79"/>
      <c r="D1" s="79"/>
      <c r="E1" s="79"/>
      <c r="F1" s="79"/>
      <c r="G1" s="79"/>
      <c r="H1" s="44"/>
      <c r="I1" s="45" t="s">
        <v>23</v>
      </c>
    </row>
    <row r="2" spans="1:18" ht="23.25" customHeight="1" x14ac:dyDescent="0.25">
      <c r="A2" s="46" t="s">
        <v>8</v>
      </c>
      <c r="B2" s="47">
        <f>H23</f>
        <v>814100</v>
      </c>
      <c r="C2" s="48" t="s">
        <v>9</v>
      </c>
      <c r="D2" s="157" t="s">
        <v>24</v>
      </c>
      <c r="E2" s="157"/>
      <c r="F2" s="157"/>
      <c r="G2" s="157"/>
      <c r="H2" s="49"/>
      <c r="I2" s="50"/>
    </row>
    <row r="3" spans="1:18" ht="27.75" customHeight="1" x14ac:dyDescent="0.25">
      <c r="A3" s="51"/>
      <c r="B3" s="52"/>
      <c r="C3" s="52"/>
      <c r="D3" s="52"/>
      <c r="E3" s="52"/>
      <c r="F3" s="52"/>
      <c r="G3" s="52"/>
      <c r="H3" s="52"/>
      <c r="I3" s="53"/>
    </row>
    <row r="4" spans="1:18" ht="13.5" customHeight="1" thickBot="1" x14ac:dyDescent="0.3">
      <c r="A4" s="54"/>
      <c r="B4" s="52"/>
      <c r="C4" s="52"/>
      <c r="D4" s="52"/>
      <c r="E4" s="55"/>
      <c r="F4" s="52"/>
      <c r="G4" s="52"/>
      <c r="H4" s="52"/>
      <c r="I4" s="53"/>
    </row>
    <row r="5" spans="1:18" ht="13.5" customHeight="1" x14ac:dyDescent="0.25">
      <c r="A5" s="169" t="s">
        <v>0</v>
      </c>
      <c r="B5" s="170"/>
      <c r="C5" s="170"/>
      <c r="D5" s="171"/>
      <c r="E5" s="170" t="s">
        <v>1</v>
      </c>
      <c r="F5" s="177" t="s">
        <v>2</v>
      </c>
      <c r="G5" s="178" t="s">
        <v>3</v>
      </c>
      <c r="H5" s="179" t="s">
        <v>25</v>
      </c>
      <c r="I5" s="176" t="s">
        <v>4</v>
      </c>
    </row>
    <row r="6" spans="1:18" ht="13.5" customHeight="1" thickBot="1" x14ac:dyDescent="0.3">
      <c r="A6" s="206"/>
      <c r="B6" s="207"/>
      <c r="C6" s="207"/>
      <c r="D6" s="208"/>
      <c r="E6" s="207"/>
      <c r="F6" s="209"/>
      <c r="G6" s="210"/>
      <c r="H6" s="211"/>
      <c r="I6" s="212"/>
    </row>
    <row r="7" spans="1:18" ht="25.05" customHeight="1" thickTop="1" x14ac:dyDescent="0.25">
      <c r="A7" s="198" t="s">
        <v>26</v>
      </c>
      <c r="B7" s="199"/>
      <c r="C7" s="200"/>
      <c r="D7" s="200"/>
      <c r="E7" s="201" t="s">
        <v>27</v>
      </c>
      <c r="F7" s="202">
        <v>5</v>
      </c>
      <c r="G7" s="204">
        <v>31000</v>
      </c>
      <c r="H7" s="204">
        <f>F7*G7</f>
        <v>155000</v>
      </c>
      <c r="I7" s="205" t="s">
        <v>28</v>
      </c>
      <c r="M7" s="61"/>
      <c r="N7" s="61"/>
      <c r="O7" s="98"/>
      <c r="P7" s="61"/>
      <c r="Q7" s="61"/>
      <c r="R7" s="61"/>
    </row>
    <row r="8" spans="1:18" ht="25.05" customHeight="1" x14ac:dyDescent="0.25">
      <c r="A8" s="152" t="s">
        <v>29</v>
      </c>
      <c r="B8" s="153"/>
      <c r="C8" s="56"/>
      <c r="D8" s="56"/>
      <c r="E8" s="57" t="s">
        <v>27</v>
      </c>
      <c r="F8" s="58">
        <v>5</v>
      </c>
      <c r="G8" s="59">
        <v>31600</v>
      </c>
      <c r="H8" s="59">
        <f>F8*G8</f>
        <v>158000</v>
      </c>
      <c r="I8" s="60" t="s">
        <v>28</v>
      </c>
    </row>
    <row r="9" spans="1:18" ht="25.05" customHeight="1" x14ac:dyDescent="0.25">
      <c r="A9" s="158" t="s">
        <v>43</v>
      </c>
      <c r="B9" s="159"/>
      <c r="C9" s="56"/>
      <c r="D9" s="56"/>
      <c r="E9" s="57" t="s">
        <v>27</v>
      </c>
      <c r="F9" s="58">
        <v>5</v>
      </c>
      <c r="G9" s="59">
        <v>28300</v>
      </c>
      <c r="H9" s="59">
        <f>F9*G9</f>
        <v>141500</v>
      </c>
      <c r="I9" s="60" t="s">
        <v>28</v>
      </c>
    </row>
    <row r="10" spans="1:18" ht="25.05" customHeight="1" x14ac:dyDescent="0.25">
      <c r="A10" s="152" t="s">
        <v>30</v>
      </c>
      <c r="B10" s="153"/>
      <c r="C10" s="56"/>
      <c r="D10" s="56"/>
      <c r="E10" s="57" t="s">
        <v>27</v>
      </c>
      <c r="F10" s="58">
        <v>5</v>
      </c>
      <c r="G10" s="59">
        <v>25400</v>
      </c>
      <c r="H10" s="59">
        <f>F10*G10</f>
        <v>127000</v>
      </c>
      <c r="I10" s="60" t="s">
        <v>28</v>
      </c>
    </row>
    <row r="11" spans="1:18" ht="25.05" customHeight="1" x14ac:dyDescent="0.25">
      <c r="A11" s="62" t="s">
        <v>31</v>
      </c>
      <c r="B11" s="56"/>
      <c r="C11" s="56"/>
      <c r="D11" s="56"/>
      <c r="E11" s="63"/>
      <c r="F11" s="64"/>
      <c r="G11" s="65"/>
      <c r="H11" s="65">
        <f>SUM(H7:H10)</f>
        <v>581500</v>
      </c>
      <c r="I11" s="60"/>
    </row>
    <row r="12" spans="1:18" ht="25.05" customHeight="1" x14ac:dyDescent="0.25">
      <c r="A12" s="152" t="s">
        <v>32</v>
      </c>
      <c r="B12" s="154"/>
      <c r="C12" s="56"/>
      <c r="D12" s="56"/>
      <c r="E12" s="66" t="s">
        <v>33</v>
      </c>
      <c r="F12" s="58">
        <v>40</v>
      </c>
      <c r="G12" s="65"/>
      <c r="H12" s="59">
        <f>H11*0.4</f>
        <v>232600</v>
      </c>
      <c r="I12" s="80" t="s">
        <v>59</v>
      </c>
    </row>
    <row r="13" spans="1:18" ht="25.05" customHeight="1" x14ac:dyDescent="0.25">
      <c r="A13" s="62"/>
      <c r="B13" s="56"/>
      <c r="C13" s="56"/>
      <c r="D13" s="56"/>
      <c r="E13" s="63"/>
      <c r="F13" s="64"/>
      <c r="G13" s="65"/>
      <c r="H13" s="65"/>
      <c r="I13" s="60"/>
    </row>
    <row r="14" spans="1:18" ht="25.05" customHeight="1" x14ac:dyDescent="0.25">
      <c r="A14" s="62"/>
      <c r="B14" s="56"/>
      <c r="C14" s="68"/>
      <c r="D14" s="68"/>
      <c r="E14" s="69"/>
      <c r="F14" s="64"/>
      <c r="G14" s="65"/>
      <c r="H14" s="65"/>
      <c r="I14" s="60"/>
    </row>
    <row r="15" spans="1:18" ht="25.05" customHeight="1" x14ac:dyDescent="0.25">
      <c r="A15" s="62"/>
      <c r="B15" s="56"/>
      <c r="C15" s="56"/>
      <c r="D15" s="56"/>
      <c r="E15" s="63"/>
      <c r="F15" s="64"/>
      <c r="G15" s="65"/>
      <c r="H15" s="65"/>
      <c r="I15" s="60"/>
    </row>
    <row r="16" spans="1:18" ht="25.05" customHeight="1" x14ac:dyDescent="0.25">
      <c r="A16" s="62"/>
      <c r="B16" s="56"/>
      <c r="C16" s="56"/>
      <c r="D16" s="56"/>
      <c r="E16" s="63"/>
      <c r="F16" s="64"/>
      <c r="G16" s="65"/>
      <c r="H16" s="65"/>
      <c r="I16" s="60"/>
    </row>
    <row r="17" spans="1:9" ht="25.05" customHeight="1" x14ac:dyDescent="0.25">
      <c r="A17" s="62"/>
      <c r="B17" s="56"/>
      <c r="C17" s="56"/>
      <c r="D17" s="56"/>
      <c r="E17" s="63"/>
      <c r="F17" s="64"/>
      <c r="G17" s="65"/>
      <c r="H17" s="65"/>
      <c r="I17" s="60"/>
    </row>
    <row r="18" spans="1:9" ht="25.05" customHeight="1" x14ac:dyDescent="0.25">
      <c r="A18" s="62"/>
      <c r="B18" s="56"/>
      <c r="C18" s="56"/>
      <c r="D18" s="56"/>
      <c r="E18" s="63"/>
      <c r="F18" s="64"/>
      <c r="G18" s="65"/>
      <c r="H18" s="65"/>
      <c r="I18" s="60"/>
    </row>
    <row r="19" spans="1:9" ht="25.05" customHeight="1" x14ac:dyDescent="0.25">
      <c r="A19" s="62"/>
      <c r="B19" s="56"/>
      <c r="C19" s="56"/>
      <c r="D19" s="56"/>
      <c r="E19" s="63"/>
      <c r="F19" s="70"/>
      <c r="G19" s="65"/>
      <c r="H19" s="65"/>
      <c r="I19" s="60"/>
    </row>
    <row r="20" spans="1:9" ht="25.05" customHeight="1" x14ac:dyDescent="0.25">
      <c r="A20" s="62"/>
      <c r="B20" s="56"/>
      <c r="C20" s="56"/>
      <c r="D20" s="56"/>
      <c r="E20" s="63"/>
      <c r="F20" s="70"/>
      <c r="G20" s="65"/>
      <c r="H20" s="65"/>
      <c r="I20" s="60"/>
    </row>
    <row r="21" spans="1:9" ht="25.05" customHeight="1" x14ac:dyDescent="0.25">
      <c r="A21" s="62"/>
      <c r="B21" s="56"/>
      <c r="C21" s="56"/>
      <c r="D21" s="56"/>
      <c r="E21" s="63"/>
      <c r="F21" s="70"/>
      <c r="G21" s="65"/>
      <c r="H21" s="65"/>
      <c r="I21" s="60"/>
    </row>
    <row r="22" spans="1:9" ht="25.05" customHeight="1" x14ac:dyDescent="0.25">
      <c r="A22" s="71" t="s">
        <v>34</v>
      </c>
      <c r="B22" s="56"/>
      <c r="C22" s="56"/>
      <c r="D22" s="56"/>
      <c r="E22" s="63"/>
      <c r="F22" s="70"/>
      <c r="G22" s="65"/>
      <c r="H22" s="59" t="s">
        <v>35</v>
      </c>
      <c r="I22" s="60"/>
    </row>
    <row r="23" spans="1:9" ht="28.5" customHeight="1" thickBot="1" x14ac:dyDescent="0.3">
      <c r="A23" s="155" t="s">
        <v>36</v>
      </c>
      <c r="B23" s="156"/>
      <c r="C23" s="72"/>
      <c r="D23" s="72"/>
      <c r="E23" s="73"/>
      <c r="F23" s="74"/>
      <c r="G23" s="75"/>
      <c r="H23" s="76">
        <f>H11+H12</f>
        <v>814100</v>
      </c>
      <c r="I23" s="77"/>
    </row>
    <row r="24" spans="1:9" ht="20.2" customHeight="1" x14ac:dyDescent="0.3">
      <c r="I24" s="78"/>
    </row>
  </sheetData>
  <mergeCells count="13">
    <mergeCell ref="A23:B23"/>
    <mergeCell ref="D2:G2"/>
    <mergeCell ref="A5:D6"/>
    <mergeCell ref="E5:E6"/>
    <mergeCell ref="F5:F6"/>
    <mergeCell ref="G5:G6"/>
    <mergeCell ref="A9:B9"/>
    <mergeCell ref="I5:I6"/>
    <mergeCell ref="A7:B7"/>
    <mergeCell ref="A8:B8"/>
    <mergeCell ref="A10:B10"/>
    <mergeCell ref="A12:B12"/>
    <mergeCell ref="H5:H6"/>
  </mergeCells>
  <phoneticPr fontId="2"/>
  <printOptions horizontalCentered="1"/>
  <pageMargins left="0" right="0" top="1.5748031496062993" bottom="0" header="0.9055118110236221" footer="0.51181102362204722"/>
  <pageSetup paperSize="9" scale="88" orientation="landscape" blackAndWhite="1" r:id="rId1"/>
  <headerFooter alignWithMargins="0">
    <oddHeader>&amp;C&amp;"ＭＳ 明朝,標準"&amp;18代　　　　価　　　　表</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591F7-D6C3-414F-A828-4D204B585DBD}">
  <dimension ref="A1:R23"/>
  <sheetViews>
    <sheetView zoomScale="85" zoomScaleNormal="85" workbookViewId="0">
      <selection activeCell="H22" sqref="H22"/>
    </sheetView>
  </sheetViews>
  <sheetFormatPr defaultColWidth="9" defaultRowHeight="12" x14ac:dyDescent="0.25"/>
  <cols>
    <col min="1" max="1" width="14.59765625" style="1" customWidth="1"/>
    <col min="2" max="2" width="21.265625" style="1" customWidth="1"/>
    <col min="3" max="3" width="20.59765625" style="1" bestFit="1" customWidth="1"/>
    <col min="4" max="4" width="18.59765625" style="1" customWidth="1"/>
    <col min="5" max="5" width="6.59765625" style="1" customWidth="1"/>
    <col min="6" max="6" width="10.59765625" style="1" customWidth="1"/>
    <col min="7" max="7" width="14.59765625" style="1" customWidth="1"/>
    <col min="8" max="8" width="18.59765625" style="1" customWidth="1"/>
    <col min="9" max="9" width="33.73046875" style="1" bestFit="1" customWidth="1"/>
    <col min="10" max="10" width="4.73046875" style="1" customWidth="1"/>
    <col min="11" max="11" width="10.19921875" style="1" customWidth="1"/>
    <col min="12" max="16384" width="9" style="1"/>
  </cols>
  <sheetData>
    <row r="1" spans="1:18" ht="27.75" customHeight="1" x14ac:dyDescent="0.25">
      <c r="A1" s="43" t="s">
        <v>22</v>
      </c>
      <c r="B1" s="44"/>
      <c r="C1" s="44"/>
      <c r="D1" s="191" t="s">
        <v>111</v>
      </c>
      <c r="E1" s="191"/>
      <c r="F1" s="191"/>
      <c r="G1" s="191"/>
      <c r="H1" s="44"/>
      <c r="I1" s="45" t="s">
        <v>23</v>
      </c>
    </row>
    <row r="2" spans="1:18" ht="23.25" customHeight="1" x14ac:dyDescent="0.25">
      <c r="A2" s="46" t="s">
        <v>8</v>
      </c>
      <c r="B2" s="47">
        <f>H22</f>
        <v>262595</v>
      </c>
      <c r="C2" s="48" t="s">
        <v>9</v>
      </c>
      <c r="D2" s="157" t="s">
        <v>24</v>
      </c>
      <c r="E2" s="157"/>
      <c r="F2" s="157"/>
      <c r="G2" s="157"/>
      <c r="H2" s="49"/>
      <c r="I2" s="50"/>
    </row>
    <row r="3" spans="1:18" ht="27.75" customHeight="1" x14ac:dyDescent="0.25">
      <c r="A3" s="51"/>
      <c r="B3" s="52"/>
      <c r="C3" s="52"/>
      <c r="D3" s="52"/>
      <c r="E3" s="52"/>
      <c r="F3" s="52"/>
      <c r="G3" s="52"/>
      <c r="H3" s="52"/>
      <c r="I3" s="53"/>
    </row>
    <row r="4" spans="1:18" ht="13.5" customHeight="1" thickBot="1" x14ac:dyDescent="0.3">
      <c r="A4" s="54"/>
      <c r="B4" s="52"/>
      <c r="C4" s="52"/>
      <c r="D4" s="52"/>
      <c r="E4" s="55"/>
      <c r="F4" s="52"/>
      <c r="G4" s="52"/>
      <c r="H4" s="52"/>
      <c r="I4" s="53"/>
    </row>
    <row r="5" spans="1:18" ht="13.5" customHeight="1" x14ac:dyDescent="0.25">
      <c r="A5" s="169" t="s">
        <v>0</v>
      </c>
      <c r="B5" s="170"/>
      <c r="C5" s="170"/>
      <c r="D5" s="171"/>
      <c r="E5" s="170" t="s">
        <v>1</v>
      </c>
      <c r="F5" s="177" t="s">
        <v>2</v>
      </c>
      <c r="G5" s="178" t="s">
        <v>3</v>
      </c>
      <c r="H5" s="179" t="s">
        <v>25</v>
      </c>
      <c r="I5" s="176" t="s">
        <v>4</v>
      </c>
    </row>
    <row r="6" spans="1:18" ht="13.5" customHeight="1" thickBot="1" x14ac:dyDescent="0.3">
      <c r="A6" s="206"/>
      <c r="B6" s="207"/>
      <c r="C6" s="207"/>
      <c r="D6" s="208"/>
      <c r="E6" s="207"/>
      <c r="F6" s="209"/>
      <c r="G6" s="210"/>
      <c r="H6" s="211"/>
      <c r="I6" s="212"/>
    </row>
    <row r="7" spans="1:18" ht="25.05" customHeight="1" thickTop="1" x14ac:dyDescent="0.25">
      <c r="A7" s="198" t="s">
        <v>26</v>
      </c>
      <c r="B7" s="199"/>
      <c r="C7" s="200"/>
      <c r="D7" s="200"/>
      <c r="E7" s="201" t="s">
        <v>27</v>
      </c>
      <c r="F7" s="202">
        <v>1.25</v>
      </c>
      <c r="G7" s="204">
        <v>31000</v>
      </c>
      <c r="H7" s="204">
        <f>F7*G7</f>
        <v>38750</v>
      </c>
      <c r="I7" s="205" t="s">
        <v>99</v>
      </c>
      <c r="L7" s="61" t="s">
        <v>100</v>
      </c>
      <c r="M7" s="61"/>
      <c r="N7" s="61"/>
      <c r="O7" s="61"/>
      <c r="P7" s="61"/>
      <c r="Q7" s="61"/>
      <c r="R7" s="61"/>
    </row>
    <row r="8" spans="1:18" ht="25.05" customHeight="1" x14ac:dyDescent="0.25">
      <c r="A8" s="152" t="s">
        <v>29</v>
      </c>
      <c r="B8" s="153"/>
      <c r="C8" s="56"/>
      <c r="D8" s="56"/>
      <c r="E8" s="57" t="s">
        <v>27</v>
      </c>
      <c r="F8" s="58">
        <v>3.5</v>
      </c>
      <c r="G8" s="59">
        <v>31600</v>
      </c>
      <c r="H8" s="59">
        <f>F8*G8</f>
        <v>110600</v>
      </c>
      <c r="I8" s="60" t="s">
        <v>99</v>
      </c>
    </row>
    <row r="9" spans="1:18" ht="25.05" customHeight="1" x14ac:dyDescent="0.25">
      <c r="A9" s="152" t="s">
        <v>30</v>
      </c>
      <c r="B9" s="153"/>
      <c r="C9" s="56"/>
      <c r="D9" s="56"/>
      <c r="E9" s="57" t="s">
        <v>27</v>
      </c>
      <c r="F9" s="58">
        <v>1.25</v>
      </c>
      <c r="G9" s="59">
        <v>25400</v>
      </c>
      <c r="H9" s="59">
        <f>F9*G9</f>
        <v>31750</v>
      </c>
      <c r="I9" s="60" t="s">
        <v>99</v>
      </c>
    </row>
    <row r="10" spans="1:18" ht="25.05" customHeight="1" x14ac:dyDescent="0.25">
      <c r="A10" s="62" t="s">
        <v>31</v>
      </c>
      <c r="B10" s="56"/>
      <c r="C10" s="56"/>
      <c r="D10" s="56"/>
      <c r="E10" s="63"/>
      <c r="F10" s="64"/>
      <c r="G10" s="65"/>
      <c r="H10" s="65">
        <f>SUM(H7:H9)</f>
        <v>181100</v>
      </c>
      <c r="I10" s="60"/>
    </row>
    <row r="11" spans="1:18" ht="25.05" customHeight="1" x14ac:dyDescent="0.25">
      <c r="A11" s="152" t="s">
        <v>32</v>
      </c>
      <c r="B11" s="154"/>
      <c r="C11" s="56"/>
      <c r="D11" s="56"/>
      <c r="E11" s="66" t="s">
        <v>33</v>
      </c>
      <c r="F11" s="58">
        <v>45</v>
      </c>
      <c r="G11" s="65"/>
      <c r="H11" s="59">
        <f>H10*0.45</f>
        <v>81495</v>
      </c>
      <c r="I11" s="67" t="s">
        <v>101</v>
      </c>
    </row>
    <row r="12" spans="1:18" ht="25.05" customHeight="1" x14ac:dyDescent="0.25">
      <c r="A12" s="62"/>
      <c r="B12" s="56"/>
      <c r="C12" s="56"/>
      <c r="D12" s="56"/>
      <c r="E12" s="63"/>
      <c r="F12" s="64"/>
      <c r="G12" s="65"/>
      <c r="H12" s="65"/>
      <c r="I12" s="60"/>
    </row>
    <row r="13" spans="1:18" ht="25.05" customHeight="1" x14ac:dyDescent="0.25">
      <c r="A13" s="62"/>
      <c r="B13" s="56"/>
      <c r="C13" s="68"/>
      <c r="D13" s="68"/>
      <c r="E13" s="69"/>
      <c r="F13" s="64"/>
      <c r="G13" s="65"/>
      <c r="H13" s="65"/>
      <c r="I13" s="60"/>
    </row>
    <row r="14" spans="1:18" ht="25.05" customHeight="1" x14ac:dyDescent="0.25">
      <c r="A14" s="62"/>
      <c r="B14" s="56"/>
      <c r="C14" s="56"/>
      <c r="D14" s="56"/>
      <c r="E14" s="63"/>
      <c r="F14" s="64"/>
      <c r="G14" s="65"/>
      <c r="H14" s="65"/>
      <c r="I14" s="60"/>
    </row>
    <row r="15" spans="1:18" ht="25.05" customHeight="1" x14ac:dyDescent="0.25">
      <c r="A15" s="62"/>
      <c r="B15" s="56"/>
      <c r="C15" s="56"/>
      <c r="D15" s="56"/>
      <c r="E15" s="63"/>
      <c r="F15" s="64"/>
      <c r="G15" s="65"/>
      <c r="H15" s="65"/>
      <c r="I15" s="60"/>
    </row>
    <row r="16" spans="1:18" ht="25.05" customHeight="1" x14ac:dyDescent="0.25">
      <c r="A16" s="62"/>
      <c r="B16" s="56"/>
      <c r="C16" s="56"/>
      <c r="D16" s="56"/>
      <c r="E16" s="63"/>
      <c r="F16" s="64"/>
      <c r="G16" s="65"/>
      <c r="H16" s="65"/>
      <c r="I16" s="60"/>
    </row>
    <row r="17" spans="1:9" ht="25.05" customHeight="1" x14ac:dyDescent="0.25">
      <c r="A17" s="62"/>
      <c r="B17" s="56"/>
      <c r="C17" s="56"/>
      <c r="D17" s="56"/>
      <c r="E17" s="63"/>
      <c r="F17" s="64"/>
      <c r="G17" s="65"/>
      <c r="H17" s="65"/>
      <c r="I17" s="60"/>
    </row>
    <row r="18" spans="1:9" ht="25.05" customHeight="1" x14ac:dyDescent="0.25">
      <c r="A18" s="62"/>
      <c r="B18" s="56"/>
      <c r="C18" s="56"/>
      <c r="D18" s="56"/>
      <c r="E18" s="63"/>
      <c r="F18" s="70"/>
      <c r="G18" s="65"/>
      <c r="H18" s="65"/>
      <c r="I18" s="60"/>
    </row>
    <row r="19" spans="1:9" ht="25.05" customHeight="1" x14ac:dyDescent="0.25">
      <c r="A19" s="62"/>
      <c r="B19" s="56"/>
      <c r="C19" s="56"/>
      <c r="D19" s="56"/>
      <c r="E19" s="63"/>
      <c r="F19" s="70"/>
      <c r="G19" s="65"/>
      <c r="H19" s="65"/>
      <c r="I19" s="60"/>
    </row>
    <row r="20" spans="1:9" ht="25.05" customHeight="1" x14ac:dyDescent="0.25">
      <c r="A20" s="62"/>
      <c r="B20" s="56"/>
      <c r="C20" s="56"/>
      <c r="D20" s="56"/>
      <c r="E20" s="63"/>
      <c r="F20" s="70"/>
      <c r="G20" s="65"/>
      <c r="H20" s="65"/>
      <c r="I20" s="60"/>
    </row>
    <row r="21" spans="1:9" ht="25.05" customHeight="1" x14ac:dyDescent="0.25">
      <c r="A21" s="71" t="s">
        <v>34</v>
      </c>
      <c r="B21" s="56"/>
      <c r="C21" s="56"/>
      <c r="D21" s="56"/>
      <c r="E21" s="63"/>
      <c r="F21" s="70"/>
      <c r="G21" s="65"/>
      <c r="H21" s="59" t="s">
        <v>35</v>
      </c>
      <c r="I21" s="60"/>
    </row>
    <row r="22" spans="1:9" ht="28.5" customHeight="1" thickBot="1" x14ac:dyDescent="0.3">
      <c r="A22" s="155" t="s">
        <v>36</v>
      </c>
      <c r="B22" s="156"/>
      <c r="C22" s="72"/>
      <c r="D22" s="72"/>
      <c r="E22" s="73"/>
      <c r="F22" s="74"/>
      <c r="G22" s="75"/>
      <c r="H22" s="76">
        <f>H7+H8+H9+H11</f>
        <v>262595</v>
      </c>
      <c r="I22" s="77"/>
    </row>
    <row r="23" spans="1:9" ht="20.2" customHeight="1" x14ac:dyDescent="0.3">
      <c r="I23" s="78"/>
    </row>
  </sheetData>
  <mergeCells count="13">
    <mergeCell ref="A22:B22"/>
    <mergeCell ref="H5:H6"/>
    <mergeCell ref="I5:I6"/>
    <mergeCell ref="A7:B7"/>
    <mergeCell ref="A8:B8"/>
    <mergeCell ref="A9:B9"/>
    <mergeCell ref="A11:B11"/>
    <mergeCell ref="D1:G1"/>
    <mergeCell ref="D2:G2"/>
    <mergeCell ref="A5:D6"/>
    <mergeCell ref="E5:E6"/>
    <mergeCell ref="F5:F6"/>
    <mergeCell ref="G5:G6"/>
  </mergeCells>
  <phoneticPr fontId="2"/>
  <printOptions horizontalCentered="1"/>
  <pageMargins left="0" right="0" top="1.5748031496062993" bottom="0" header="0.9055118110236221" footer="0.51181102362204722"/>
  <pageSetup paperSize="9" scale="88" orientation="landscape" blackAndWhite="1" r:id="rId1"/>
  <headerFooter alignWithMargins="0">
    <oddHeader>&amp;C&amp;"ＭＳ 明朝,標準"&amp;18代　　　　価　　　　表</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ED1DD-3F25-4904-BC79-5938322CBB7F}">
  <dimension ref="A1:I23"/>
  <sheetViews>
    <sheetView tabSelected="1" view="pageBreakPreview" zoomScale="90" zoomScaleNormal="85" zoomScaleSheetLayoutView="90" workbookViewId="0">
      <selection activeCell="G13" sqref="G13"/>
    </sheetView>
  </sheetViews>
  <sheetFormatPr defaultColWidth="9" defaultRowHeight="12" x14ac:dyDescent="0.25"/>
  <cols>
    <col min="1" max="1" width="14.59765625" style="1" customWidth="1"/>
    <col min="2" max="2" width="21.265625" style="1" customWidth="1"/>
    <col min="3" max="3" width="20.59765625" style="1" bestFit="1" customWidth="1"/>
    <col min="4" max="4" width="18.59765625" style="1" customWidth="1"/>
    <col min="5" max="5" width="6.59765625" style="1" customWidth="1"/>
    <col min="6" max="6" width="10.59765625" style="1" customWidth="1"/>
    <col min="7" max="7" width="14.59765625" style="1" customWidth="1"/>
    <col min="8" max="8" width="18.59765625" style="1" customWidth="1"/>
    <col min="9" max="9" width="35.06640625" style="1" customWidth="1"/>
    <col min="10" max="10" width="8.06640625" style="1" customWidth="1"/>
    <col min="11" max="11" width="17.46484375" style="1" customWidth="1"/>
    <col min="12" max="16384" width="9" style="1"/>
  </cols>
  <sheetData>
    <row r="1" spans="1:9" ht="27.75" customHeight="1" x14ac:dyDescent="0.25">
      <c r="A1" s="43" t="s">
        <v>22</v>
      </c>
      <c r="B1" s="44"/>
      <c r="C1" s="44"/>
      <c r="D1" s="191" t="s">
        <v>112</v>
      </c>
      <c r="E1" s="191"/>
      <c r="F1" s="191"/>
      <c r="G1" s="191"/>
      <c r="H1" s="44"/>
      <c r="I1" s="45" t="s">
        <v>61</v>
      </c>
    </row>
    <row r="2" spans="1:9" ht="23.25" customHeight="1" x14ac:dyDescent="0.25">
      <c r="A2" s="46" t="s">
        <v>8</v>
      </c>
      <c r="B2" s="47">
        <f>H22</f>
        <v>128910.39999999999</v>
      </c>
      <c r="C2" s="48" t="s">
        <v>9</v>
      </c>
      <c r="D2" s="157" t="s">
        <v>102</v>
      </c>
      <c r="E2" s="157"/>
      <c r="F2" s="157"/>
      <c r="G2" s="157"/>
      <c r="H2" s="49"/>
      <c r="I2" s="50"/>
    </row>
    <row r="3" spans="1:9" ht="27.75" customHeight="1" x14ac:dyDescent="0.25">
      <c r="A3" s="51"/>
      <c r="B3" s="52"/>
      <c r="C3" s="52"/>
      <c r="D3" s="52"/>
      <c r="E3" s="52"/>
      <c r="F3" s="52"/>
      <c r="G3" s="52"/>
      <c r="H3" s="52"/>
      <c r="I3" s="53"/>
    </row>
    <row r="4" spans="1:9" ht="13.5" customHeight="1" thickBot="1" x14ac:dyDescent="0.3">
      <c r="A4" s="54"/>
      <c r="B4" s="55"/>
      <c r="C4" s="55"/>
      <c r="D4" s="55"/>
      <c r="E4" s="55"/>
      <c r="F4" s="55"/>
      <c r="G4" s="55"/>
      <c r="H4" s="55"/>
      <c r="I4" s="192"/>
    </row>
    <row r="5" spans="1:9" ht="13.5" customHeight="1" x14ac:dyDescent="0.25">
      <c r="A5" s="213" t="s">
        <v>0</v>
      </c>
      <c r="B5" s="214"/>
      <c r="C5" s="214"/>
      <c r="D5" s="214"/>
      <c r="E5" s="214" t="s">
        <v>1</v>
      </c>
      <c r="F5" s="215" t="s">
        <v>2</v>
      </c>
      <c r="G5" s="216" t="s">
        <v>3</v>
      </c>
      <c r="H5" s="217" t="s">
        <v>25</v>
      </c>
      <c r="I5" s="218" t="s">
        <v>4</v>
      </c>
    </row>
    <row r="6" spans="1:9" ht="13.5" customHeight="1" thickBot="1" x14ac:dyDescent="0.3">
      <c r="A6" s="219"/>
      <c r="B6" s="220"/>
      <c r="C6" s="220"/>
      <c r="D6" s="220"/>
      <c r="E6" s="220"/>
      <c r="F6" s="221"/>
      <c r="G6" s="222"/>
      <c r="H6" s="223"/>
      <c r="I6" s="224"/>
    </row>
    <row r="7" spans="1:9" ht="25.05" customHeight="1" thickTop="1" x14ac:dyDescent="0.25">
      <c r="A7" s="198" t="s">
        <v>26</v>
      </c>
      <c r="B7" s="199"/>
      <c r="C7" s="200"/>
      <c r="D7" s="200"/>
      <c r="E7" s="201" t="s">
        <v>27</v>
      </c>
      <c r="F7" s="202">
        <v>0.7</v>
      </c>
      <c r="G7" s="203">
        <v>31000</v>
      </c>
      <c r="H7" s="204">
        <f>F7*G7</f>
        <v>21700</v>
      </c>
      <c r="I7" s="205"/>
    </row>
    <row r="8" spans="1:9" ht="25.05" customHeight="1" x14ac:dyDescent="0.25">
      <c r="A8" s="152" t="s">
        <v>29</v>
      </c>
      <c r="B8" s="153"/>
      <c r="C8" s="56"/>
      <c r="D8" s="56"/>
      <c r="E8" s="57" t="s">
        <v>27</v>
      </c>
      <c r="F8" s="58">
        <v>2.2000000000000002</v>
      </c>
      <c r="G8" s="115">
        <v>31600</v>
      </c>
      <c r="H8" s="59">
        <f>F8*G8</f>
        <v>69520</v>
      </c>
      <c r="I8" s="60" t="s">
        <v>103</v>
      </c>
    </row>
    <row r="9" spans="1:9" ht="25.05" customHeight="1" x14ac:dyDescent="0.25">
      <c r="A9" s="152" t="s">
        <v>30</v>
      </c>
      <c r="B9" s="153"/>
      <c r="C9" s="56"/>
      <c r="D9" s="56"/>
      <c r="E9" s="57" t="s">
        <v>27</v>
      </c>
      <c r="F9" s="58">
        <v>0.9</v>
      </c>
      <c r="G9" s="115">
        <v>25400</v>
      </c>
      <c r="H9" s="59">
        <f>F9*G9</f>
        <v>22860</v>
      </c>
      <c r="I9" s="60"/>
    </row>
    <row r="10" spans="1:9" ht="25.05" customHeight="1" x14ac:dyDescent="0.25">
      <c r="A10" s="193" t="s">
        <v>31</v>
      </c>
      <c r="B10" s="194"/>
      <c r="C10" s="56"/>
      <c r="D10" s="56"/>
      <c r="E10" s="63"/>
      <c r="F10" s="64"/>
      <c r="G10" s="65"/>
      <c r="H10" s="65">
        <f>SUM(H7:H9)</f>
        <v>114080</v>
      </c>
      <c r="I10" s="60"/>
    </row>
    <row r="11" spans="1:9" ht="25.05" customHeight="1" x14ac:dyDescent="0.25">
      <c r="A11" s="158" t="s">
        <v>32</v>
      </c>
      <c r="B11" s="195"/>
      <c r="C11" s="56"/>
      <c r="D11" s="56"/>
      <c r="E11" s="66" t="s">
        <v>33</v>
      </c>
      <c r="F11" s="58">
        <v>13</v>
      </c>
      <c r="G11" s="65"/>
      <c r="H11" s="59">
        <f>H10*0.13</f>
        <v>14830.4</v>
      </c>
      <c r="I11" s="67" t="s">
        <v>104</v>
      </c>
    </row>
    <row r="12" spans="1:9" ht="25.05" customHeight="1" x14ac:dyDescent="0.25">
      <c r="A12" s="193"/>
      <c r="B12" s="194"/>
      <c r="C12" s="56"/>
      <c r="D12" s="56"/>
      <c r="E12" s="63"/>
      <c r="F12" s="64"/>
      <c r="G12" s="65"/>
      <c r="H12" s="65"/>
      <c r="I12" s="60"/>
    </row>
    <row r="13" spans="1:9" ht="25.05" customHeight="1" x14ac:dyDescent="0.25">
      <c r="A13" s="193"/>
      <c r="B13" s="194"/>
      <c r="C13" s="68"/>
      <c r="D13" s="68"/>
      <c r="E13" s="69"/>
      <c r="F13" s="64"/>
      <c r="G13" s="65"/>
      <c r="H13" s="65"/>
      <c r="I13" s="60"/>
    </row>
    <row r="14" spans="1:9" ht="25.05" customHeight="1" x14ac:dyDescent="0.25">
      <c r="A14" s="193"/>
      <c r="B14" s="194"/>
      <c r="C14" s="56"/>
      <c r="D14" s="56"/>
      <c r="E14" s="63"/>
      <c r="F14" s="64"/>
      <c r="G14" s="65"/>
      <c r="H14" s="65"/>
      <c r="I14" s="60"/>
    </row>
    <row r="15" spans="1:9" ht="25.05" customHeight="1" x14ac:dyDescent="0.25">
      <c r="A15" s="193"/>
      <c r="B15" s="194"/>
      <c r="C15" s="56"/>
      <c r="D15" s="56"/>
      <c r="E15" s="63"/>
      <c r="F15" s="64"/>
      <c r="G15" s="65"/>
      <c r="H15" s="65"/>
      <c r="I15" s="60"/>
    </row>
    <row r="16" spans="1:9" ht="25.05" customHeight="1" x14ac:dyDescent="0.25">
      <c r="A16" s="193"/>
      <c r="B16" s="194"/>
      <c r="C16" s="56"/>
      <c r="D16" s="56"/>
      <c r="E16" s="63"/>
      <c r="F16" s="64"/>
      <c r="G16" s="65"/>
      <c r="H16" s="65"/>
      <c r="I16" s="60"/>
    </row>
    <row r="17" spans="1:9" ht="25.05" customHeight="1" x14ac:dyDescent="0.25">
      <c r="A17" s="193"/>
      <c r="B17" s="194"/>
      <c r="C17" s="56"/>
      <c r="D17" s="56"/>
      <c r="E17" s="63"/>
      <c r="F17" s="64"/>
      <c r="G17" s="65"/>
      <c r="H17" s="65"/>
      <c r="I17" s="60"/>
    </row>
    <row r="18" spans="1:9" ht="25.05" customHeight="1" x14ac:dyDescent="0.25">
      <c r="A18" s="193"/>
      <c r="B18" s="194"/>
      <c r="C18" s="56"/>
      <c r="D18" s="56"/>
      <c r="E18" s="63"/>
      <c r="F18" s="70"/>
      <c r="G18" s="65"/>
      <c r="H18" s="65"/>
      <c r="I18" s="60"/>
    </row>
    <row r="19" spans="1:9" ht="25.05" customHeight="1" x14ac:dyDescent="0.25">
      <c r="A19" s="193"/>
      <c r="B19" s="194"/>
      <c r="C19" s="56"/>
      <c r="D19" s="56"/>
      <c r="E19" s="63"/>
      <c r="F19" s="70"/>
      <c r="G19" s="65"/>
      <c r="H19" s="65"/>
      <c r="I19" s="60"/>
    </row>
    <row r="20" spans="1:9" ht="25.05" customHeight="1" x14ac:dyDescent="0.25">
      <c r="A20" s="193"/>
      <c r="B20" s="194"/>
      <c r="C20" s="56"/>
      <c r="D20" s="56"/>
      <c r="E20" s="63"/>
      <c r="F20" s="70"/>
      <c r="G20" s="65"/>
      <c r="H20" s="65"/>
      <c r="I20" s="60"/>
    </row>
    <row r="21" spans="1:9" ht="25.05" customHeight="1" x14ac:dyDescent="0.25">
      <c r="A21" s="196" t="s">
        <v>34</v>
      </c>
      <c r="B21" s="194"/>
      <c r="C21" s="56"/>
      <c r="D21" s="56"/>
      <c r="E21" s="63"/>
      <c r="F21" s="70"/>
      <c r="G21" s="65"/>
      <c r="H21" s="59" t="s">
        <v>35</v>
      </c>
      <c r="I21" s="60"/>
    </row>
    <row r="22" spans="1:9" ht="28.5" customHeight="1" thickBot="1" x14ac:dyDescent="0.3">
      <c r="A22" s="155" t="s">
        <v>36</v>
      </c>
      <c r="B22" s="156"/>
      <c r="C22" s="72"/>
      <c r="D22" s="72"/>
      <c r="E22" s="73"/>
      <c r="F22" s="74"/>
      <c r="G22" s="75"/>
      <c r="H22" s="76">
        <f>SUM(H10:H21)</f>
        <v>128910.39999999999</v>
      </c>
      <c r="I22" s="77"/>
    </row>
    <row r="23" spans="1:9" ht="20.2" customHeight="1" x14ac:dyDescent="0.3">
      <c r="H23" s="197">
        <f>H10+H11</f>
        <v>128910.39999999999</v>
      </c>
      <c r="I23" s="78"/>
    </row>
  </sheetData>
  <mergeCells count="13">
    <mergeCell ref="A22:B22"/>
    <mergeCell ref="H5:H6"/>
    <mergeCell ref="I5:I6"/>
    <mergeCell ref="A7:B7"/>
    <mergeCell ref="A8:B8"/>
    <mergeCell ref="A9:B9"/>
    <mergeCell ref="A11:B11"/>
    <mergeCell ref="D1:G1"/>
    <mergeCell ref="D2:G2"/>
    <mergeCell ref="A5:D6"/>
    <mergeCell ref="E5:E6"/>
    <mergeCell ref="F5:F6"/>
    <mergeCell ref="G5:G6"/>
  </mergeCells>
  <phoneticPr fontId="2"/>
  <printOptions horizontalCentered="1"/>
  <pageMargins left="0" right="0" top="1.5748031496062993" bottom="0" header="0.9055118110236221" footer="0.51181102362204722"/>
  <pageSetup paperSize="9" scale="88" orientation="landscape" blackAndWhite="1" r:id="rId1"/>
  <headerFooter alignWithMargins="0">
    <oddHeader>&amp;C&amp;"ＭＳ 明朝,標準"&amp;18代　　　　価　　　　表</oddHeader>
  </headerFooter>
  <rowBreaks count="1" manualBreakCount="1">
    <brk id="22"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935CA-B879-4F4E-A0FB-F8DD0DC21B76}">
  <sheetPr>
    <tabColor theme="0"/>
  </sheetPr>
  <dimension ref="A1:M28"/>
  <sheetViews>
    <sheetView zoomScale="85" zoomScaleNormal="85" workbookViewId="0">
      <selection activeCell="H31" sqref="H31"/>
    </sheetView>
  </sheetViews>
  <sheetFormatPr defaultColWidth="9" defaultRowHeight="12" x14ac:dyDescent="0.25"/>
  <cols>
    <col min="1" max="1" width="14.59765625" style="1" customWidth="1"/>
    <col min="2" max="2" width="21.265625" style="1" customWidth="1"/>
    <col min="3" max="3" width="23.265625" style="1" customWidth="1"/>
    <col min="4" max="4" width="18.59765625" style="1" customWidth="1"/>
    <col min="5" max="5" width="6.59765625" style="1" customWidth="1"/>
    <col min="6" max="6" width="10.59765625" style="1" customWidth="1"/>
    <col min="7" max="7" width="14.59765625" style="1" customWidth="1"/>
    <col min="8" max="8" width="18.59765625" style="1" customWidth="1"/>
    <col min="9" max="9" width="33.73046875" style="1" bestFit="1" customWidth="1"/>
    <col min="10" max="10" width="4.73046875" style="1" customWidth="1"/>
    <col min="11" max="11" width="17.73046875" style="1" customWidth="1"/>
    <col min="12" max="12" width="9" style="1"/>
    <col min="13" max="13" width="17.265625" style="1" customWidth="1"/>
    <col min="14" max="16384" width="9" style="1"/>
  </cols>
  <sheetData>
    <row r="1" spans="1:13" ht="27.75" customHeight="1" thickBot="1" x14ac:dyDescent="0.3"/>
    <row r="2" spans="1:13" ht="34.5" customHeight="1" x14ac:dyDescent="0.25">
      <c r="A2" s="99" t="s">
        <v>22</v>
      </c>
      <c r="B2" s="100"/>
      <c r="C2" s="162" t="s">
        <v>113</v>
      </c>
      <c r="D2" s="162"/>
      <c r="E2" s="162"/>
      <c r="F2" s="162"/>
      <c r="G2" s="162"/>
      <c r="H2" s="162"/>
      <c r="I2" s="101" t="s">
        <v>61</v>
      </c>
    </row>
    <row r="3" spans="1:13" ht="24" customHeight="1" x14ac:dyDescent="0.25">
      <c r="A3" s="102" t="s">
        <v>8</v>
      </c>
      <c r="B3" s="103">
        <f>H20</f>
        <v>70063</v>
      </c>
      <c r="C3" s="104" t="s">
        <v>9</v>
      </c>
      <c r="D3" s="163" t="s">
        <v>79</v>
      </c>
      <c r="E3" s="163"/>
      <c r="F3" s="163"/>
      <c r="G3" s="163"/>
      <c r="H3" s="105"/>
      <c r="I3" s="106"/>
    </row>
    <row r="4" spans="1:13" ht="11.25" customHeight="1" x14ac:dyDescent="0.25">
      <c r="A4" s="107"/>
      <c r="I4" s="108"/>
    </row>
    <row r="5" spans="1:13" ht="8.25" customHeight="1" thickBot="1" x14ac:dyDescent="0.3">
      <c r="A5" s="109"/>
      <c r="E5" s="110"/>
      <c r="I5" s="108"/>
    </row>
    <row r="6" spans="1:13" ht="13.5" customHeight="1" x14ac:dyDescent="0.25">
      <c r="A6" s="169" t="s">
        <v>0</v>
      </c>
      <c r="B6" s="170"/>
      <c r="C6" s="170"/>
      <c r="D6" s="171"/>
      <c r="E6" s="172" t="s">
        <v>1</v>
      </c>
      <c r="F6" s="173" t="s">
        <v>2</v>
      </c>
      <c r="G6" s="174" t="s">
        <v>3</v>
      </c>
      <c r="H6" s="175" t="s">
        <v>25</v>
      </c>
      <c r="I6" s="176" t="s">
        <v>4</v>
      </c>
    </row>
    <row r="7" spans="1:13" ht="13.5" customHeight="1" thickBot="1" x14ac:dyDescent="0.3">
      <c r="A7" s="206"/>
      <c r="B7" s="207"/>
      <c r="C7" s="207"/>
      <c r="D7" s="208"/>
      <c r="E7" s="232"/>
      <c r="F7" s="233"/>
      <c r="G7" s="234"/>
      <c r="H7" s="235"/>
      <c r="I7" s="212"/>
    </row>
    <row r="8" spans="1:13" ht="25.5" customHeight="1" thickTop="1" x14ac:dyDescent="0.25">
      <c r="A8" s="225" t="s">
        <v>80</v>
      </c>
      <c r="B8" s="226"/>
      <c r="C8" s="227" t="s">
        <v>62</v>
      </c>
      <c r="D8" s="228" t="s">
        <v>81</v>
      </c>
      <c r="E8" s="229" t="s">
        <v>5</v>
      </c>
      <c r="F8" s="230">
        <v>1</v>
      </c>
      <c r="G8" s="236">
        <v>9084</v>
      </c>
      <c r="H8" s="203">
        <f t="shared" ref="H8:H14" si="0">F8*G8</f>
        <v>9084</v>
      </c>
      <c r="I8" s="231" t="s">
        <v>63</v>
      </c>
    </row>
    <row r="9" spans="1:13" ht="25.5" customHeight="1" x14ac:dyDescent="0.25">
      <c r="A9" s="164" t="s">
        <v>82</v>
      </c>
      <c r="B9" s="165"/>
      <c r="C9" s="111" t="s">
        <v>83</v>
      </c>
      <c r="D9" s="112"/>
      <c r="E9" s="113" t="s">
        <v>64</v>
      </c>
      <c r="F9" s="114">
        <v>1</v>
      </c>
      <c r="G9" s="115">
        <v>51400</v>
      </c>
      <c r="H9" s="115">
        <f t="shared" si="0"/>
        <v>51400</v>
      </c>
      <c r="I9" s="116" t="s">
        <v>63</v>
      </c>
    </row>
    <row r="10" spans="1:13" ht="25.5" customHeight="1" x14ac:dyDescent="0.25">
      <c r="A10" s="164" t="s">
        <v>65</v>
      </c>
      <c r="B10" s="165"/>
      <c r="C10" s="111" t="s">
        <v>66</v>
      </c>
      <c r="D10" s="112" t="s">
        <v>67</v>
      </c>
      <c r="E10" s="113" t="s">
        <v>64</v>
      </c>
      <c r="F10" s="114">
        <v>1</v>
      </c>
      <c r="G10" s="117">
        <v>2600</v>
      </c>
      <c r="H10" s="115">
        <f t="shared" si="0"/>
        <v>2600</v>
      </c>
      <c r="I10" s="116" t="s">
        <v>63</v>
      </c>
    </row>
    <row r="11" spans="1:13" ht="25.5" customHeight="1" x14ac:dyDescent="0.25">
      <c r="A11" s="160" t="s">
        <v>68</v>
      </c>
      <c r="B11" s="161"/>
      <c r="C11" s="111" t="s">
        <v>66</v>
      </c>
      <c r="D11" s="112" t="s">
        <v>69</v>
      </c>
      <c r="E11" s="113" t="s">
        <v>64</v>
      </c>
      <c r="F11" s="114">
        <v>1</v>
      </c>
      <c r="G11" s="117">
        <v>4200</v>
      </c>
      <c r="H11" s="115">
        <v>4200</v>
      </c>
      <c r="I11" s="116"/>
    </row>
    <row r="12" spans="1:13" ht="25.5" customHeight="1" x14ac:dyDescent="0.25">
      <c r="A12" s="160" t="s">
        <v>70</v>
      </c>
      <c r="B12" s="161"/>
      <c r="C12" s="111"/>
      <c r="D12" s="112" t="s">
        <v>71</v>
      </c>
      <c r="E12" s="113" t="s">
        <v>64</v>
      </c>
      <c r="F12" s="114">
        <v>1</v>
      </c>
      <c r="G12" s="117">
        <v>160</v>
      </c>
      <c r="H12" s="115">
        <v>160</v>
      </c>
      <c r="I12" s="116"/>
    </row>
    <row r="13" spans="1:13" ht="25.05" customHeight="1" x14ac:dyDescent="0.25">
      <c r="A13" s="164" t="s">
        <v>72</v>
      </c>
      <c r="B13" s="165"/>
      <c r="C13" s="118" t="s">
        <v>73</v>
      </c>
      <c r="D13" s="111" t="s">
        <v>74</v>
      </c>
      <c r="E13" s="113" t="s">
        <v>64</v>
      </c>
      <c r="F13" s="114">
        <v>3</v>
      </c>
      <c r="G13" s="115">
        <v>720</v>
      </c>
      <c r="H13" s="115">
        <f t="shared" si="0"/>
        <v>2160</v>
      </c>
      <c r="I13" s="116" t="s">
        <v>63</v>
      </c>
      <c r="K13" s="2"/>
    </row>
    <row r="14" spans="1:13" ht="25.05" customHeight="1" x14ac:dyDescent="0.25">
      <c r="A14" s="164" t="s">
        <v>75</v>
      </c>
      <c r="B14" s="165"/>
      <c r="C14" s="119" t="s">
        <v>76</v>
      </c>
      <c r="D14" s="119" t="s">
        <v>84</v>
      </c>
      <c r="E14" s="113" t="s">
        <v>12</v>
      </c>
      <c r="F14" s="114">
        <v>4.5</v>
      </c>
      <c r="G14" s="115">
        <v>102</v>
      </c>
      <c r="H14" s="115">
        <f t="shared" si="0"/>
        <v>459</v>
      </c>
      <c r="I14" s="116" t="s">
        <v>77</v>
      </c>
      <c r="J14" s="120"/>
      <c r="K14" s="143"/>
      <c r="L14" s="143"/>
      <c r="M14" s="143"/>
    </row>
    <row r="15" spans="1:13" ht="25.05" customHeight="1" x14ac:dyDescent="0.25">
      <c r="A15" s="164"/>
      <c r="B15" s="165"/>
      <c r="C15" s="112"/>
      <c r="D15" s="119"/>
      <c r="E15" s="113"/>
      <c r="G15" s="115"/>
      <c r="H15" s="115"/>
      <c r="I15" s="116"/>
      <c r="K15" s="143"/>
      <c r="L15" s="143"/>
      <c r="M15" s="143"/>
    </row>
    <row r="16" spans="1:13" ht="26.25" customHeight="1" x14ac:dyDescent="0.25">
      <c r="A16" s="164" t="s">
        <v>35</v>
      </c>
      <c r="B16" s="165"/>
      <c r="C16" s="121"/>
      <c r="D16" s="121"/>
      <c r="E16" s="122" t="s">
        <v>35</v>
      </c>
      <c r="F16" s="114" t="s">
        <v>35</v>
      </c>
      <c r="G16" s="115" t="s">
        <v>35</v>
      </c>
      <c r="H16" s="115" t="s">
        <v>35</v>
      </c>
      <c r="I16" s="123"/>
      <c r="K16"/>
      <c r="M16"/>
    </row>
    <row r="17" spans="1:13" ht="25.05" customHeight="1" x14ac:dyDescent="0.25">
      <c r="A17" s="164"/>
      <c r="B17" s="165"/>
      <c r="C17" s="112"/>
      <c r="D17" s="112"/>
      <c r="E17" s="113"/>
      <c r="F17" s="114"/>
      <c r="G17" s="115"/>
      <c r="H17" s="115"/>
      <c r="I17" s="124"/>
    </row>
    <row r="18" spans="1:13" ht="25.05" customHeight="1" x14ac:dyDescent="0.25">
      <c r="A18" s="164"/>
      <c r="B18" s="165"/>
      <c r="C18" s="112"/>
      <c r="D18" s="112"/>
      <c r="E18" s="113"/>
      <c r="F18" s="114"/>
      <c r="G18" s="115"/>
      <c r="H18" s="115"/>
      <c r="I18" s="124"/>
    </row>
    <row r="19" spans="1:13" ht="25.05" customHeight="1" x14ac:dyDescent="0.25">
      <c r="A19" s="125"/>
      <c r="B19" s="119"/>
      <c r="C19" s="119"/>
      <c r="D19" s="119"/>
      <c r="E19" s="122"/>
      <c r="F19" s="126"/>
      <c r="G19" s="127"/>
      <c r="H19" s="115"/>
      <c r="I19" s="124"/>
      <c r="K19" s="143"/>
      <c r="L19" s="143"/>
      <c r="M19" s="143"/>
    </row>
    <row r="20" spans="1:13" ht="25.05" customHeight="1" thickBot="1" x14ac:dyDescent="0.3">
      <c r="A20" s="166" t="s">
        <v>78</v>
      </c>
      <c r="B20" s="167"/>
      <c r="C20" s="128"/>
      <c r="D20" s="128"/>
      <c r="E20" s="129"/>
      <c r="F20" s="130"/>
      <c r="G20" s="131"/>
      <c r="H20" s="132">
        <f>SUM(H8:H19)</f>
        <v>70063</v>
      </c>
      <c r="I20" s="133"/>
    </row>
    <row r="21" spans="1:13" ht="13.5" customHeight="1" x14ac:dyDescent="0.3">
      <c r="I21" s="78"/>
    </row>
    <row r="22" spans="1:13" ht="12.75" x14ac:dyDescent="0.25">
      <c r="C22" s="134" t="s">
        <v>35</v>
      </c>
      <c r="D22" s="135" t="s">
        <v>35</v>
      </c>
    </row>
    <row r="28" spans="1:13" x14ac:dyDescent="0.25">
      <c r="F28" s="136"/>
    </row>
  </sheetData>
  <mergeCells count="23">
    <mergeCell ref="A17:B17"/>
    <mergeCell ref="A18:B18"/>
    <mergeCell ref="K19:M19"/>
    <mergeCell ref="A20:B20"/>
    <mergeCell ref="A13:B13"/>
    <mergeCell ref="A14:B14"/>
    <mergeCell ref="K14:M14"/>
    <mergeCell ref="A15:B15"/>
    <mergeCell ref="K15:M15"/>
    <mergeCell ref="A16:B16"/>
    <mergeCell ref="I6:I7"/>
    <mergeCell ref="A8:B8"/>
    <mergeCell ref="A9:B9"/>
    <mergeCell ref="A10:B10"/>
    <mergeCell ref="A11:B11"/>
    <mergeCell ref="A12:B12"/>
    <mergeCell ref="C2:H2"/>
    <mergeCell ref="D3:G3"/>
    <mergeCell ref="A6:D7"/>
    <mergeCell ref="E6:E7"/>
    <mergeCell ref="F6:F7"/>
    <mergeCell ref="G6:G7"/>
    <mergeCell ref="H6:H7"/>
  </mergeCells>
  <phoneticPr fontId="2"/>
  <printOptions horizontalCentered="1"/>
  <pageMargins left="0" right="0" top="1.5748031496062993" bottom="0" header="0.9055118110236221" footer="0.51181102362204722"/>
  <pageSetup paperSize="9" scale="88" orientation="landscape" blackAndWhite="1" r:id="rId1"/>
  <headerFooter alignWithMargins="0">
    <oddHeader>&amp;C&amp;"ＭＳ 明朝,標準"&amp;18代　　　　価　　　　表</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76277-3FB5-4A8C-94A6-3AE4A80F3004}">
  <sheetPr>
    <tabColor theme="0"/>
  </sheetPr>
  <dimension ref="A1:N28"/>
  <sheetViews>
    <sheetView zoomScale="85" zoomScaleNormal="85" workbookViewId="0">
      <selection activeCell="I25" sqref="I25:I26"/>
    </sheetView>
  </sheetViews>
  <sheetFormatPr defaultColWidth="9" defaultRowHeight="12" x14ac:dyDescent="0.25"/>
  <cols>
    <col min="1" max="1" width="14.59765625" style="1" customWidth="1"/>
    <col min="2" max="2" width="21.265625" style="1" customWidth="1"/>
    <col min="3" max="3" width="23.265625" style="1" customWidth="1"/>
    <col min="4" max="4" width="18.59765625" style="1" customWidth="1"/>
    <col min="5" max="5" width="6.59765625" style="1" customWidth="1"/>
    <col min="6" max="6" width="10.59765625" style="1" customWidth="1"/>
    <col min="7" max="7" width="14.59765625" style="1" customWidth="1"/>
    <col min="8" max="8" width="18.59765625" style="1" customWidth="1"/>
    <col min="9" max="9" width="33.73046875" style="1" bestFit="1" customWidth="1"/>
    <col min="10" max="10" width="4.73046875" style="1" customWidth="1"/>
    <col min="11" max="11" width="17.73046875" style="1" customWidth="1"/>
    <col min="12" max="12" width="9" style="1"/>
    <col min="13" max="13" width="17.265625" style="1" customWidth="1"/>
    <col min="14" max="16384" width="9" style="1"/>
  </cols>
  <sheetData>
    <row r="1" spans="1:14" ht="27.75" customHeight="1" thickBot="1" x14ac:dyDescent="0.3"/>
    <row r="2" spans="1:14" ht="34.5" customHeight="1" x14ac:dyDescent="0.25">
      <c r="A2" s="99" t="s">
        <v>22</v>
      </c>
      <c r="B2" s="100"/>
      <c r="C2" s="162" t="s">
        <v>114</v>
      </c>
      <c r="D2" s="162"/>
      <c r="E2" s="162"/>
      <c r="F2" s="162"/>
      <c r="G2" s="162"/>
      <c r="H2" s="162"/>
      <c r="I2" s="101" t="s">
        <v>61</v>
      </c>
    </row>
    <row r="3" spans="1:14" ht="24" customHeight="1" x14ac:dyDescent="0.25">
      <c r="A3" s="102" t="s">
        <v>8</v>
      </c>
      <c r="B3" s="103">
        <f>H20</f>
        <v>22863</v>
      </c>
      <c r="C3" s="104" t="s">
        <v>9</v>
      </c>
      <c r="D3" s="163" t="s">
        <v>79</v>
      </c>
      <c r="E3" s="163"/>
      <c r="F3" s="163"/>
      <c r="G3" s="163"/>
      <c r="H3" s="105"/>
      <c r="I3" s="106"/>
    </row>
    <row r="4" spans="1:14" ht="11.25" customHeight="1" x14ac:dyDescent="0.25">
      <c r="A4" s="107"/>
      <c r="I4" s="108"/>
    </row>
    <row r="5" spans="1:14" ht="8.25" customHeight="1" thickBot="1" x14ac:dyDescent="0.3">
      <c r="A5" s="109"/>
      <c r="E5" s="110"/>
      <c r="I5" s="108"/>
    </row>
    <row r="6" spans="1:14" ht="13.5" customHeight="1" x14ac:dyDescent="0.25">
      <c r="A6" s="169" t="s">
        <v>0</v>
      </c>
      <c r="B6" s="170"/>
      <c r="C6" s="170"/>
      <c r="D6" s="171"/>
      <c r="E6" s="172" t="s">
        <v>1</v>
      </c>
      <c r="F6" s="173" t="s">
        <v>2</v>
      </c>
      <c r="G6" s="174" t="s">
        <v>3</v>
      </c>
      <c r="H6" s="175" t="s">
        <v>25</v>
      </c>
      <c r="I6" s="176" t="s">
        <v>4</v>
      </c>
    </row>
    <row r="7" spans="1:14" ht="13.5" customHeight="1" thickBot="1" x14ac:dyDescent="0.3">
      <c r="A7" s="206"/>
      <c r="B7" s="207"/>
      <c r="C7" s="207"/>
      <c r="D7" s="208"/>
      <c r="E7" s="232"/>
      <c r="F7" s="233"/>
      <c r="G7" s="234"/>
      <c r="H7" s="235"/>
      <c r="I7" s="212"/>
    </row>
    <row r="8" spans="1:14" ht="25.5" customHeight="1" thickTop="1" x14ac:dyDescent="0.25">
      <c r="A8" s="225" t="s">
        <v>93</v>
      </c>
      <c r="B8" s="226"/>
      <c r="C8" s="227" t="s">
        <v>62</v>
      </c>
      <c r="D8" s="228" t="s">
        <v>81</v>
      </c>
      <c r="E8" s="229" t="s">
        <v>5</v>
      </c>
      <c r="F8" s="230">
        <v>1</v>
      </c>
      <c r="G8" s="204">
        <v>9084</v>
      </c>
      <c r="H8" s="203">
        <f t="shared" ref="H8:H15" si="0">F8*G8</f>
        <v>9084</v>
      </c>
      <c r="I8" s="231" t="s">
        <v>63</v>
      </c>
    </row>
    <row r="9" spans="1:14" ht="25.5" customHeight="1" x14ac:dyDescent="0.25">
      <c r="A9" s="164" t="s">
        <v>94</v>
      </c>
      <c r="B9" s="165"/>
      <c r="C9" s="111" t="s">
        <v>95</v>
      </c>
      <c r="D9" s="112"/>
      <c r="E9" s="113" t="s">
        <v>64</v>
      </c>
      <c r="F9" s="114">
        <v>1</v>
      </c>
      <c r="G9" s="115">
        <v>4200</v>
      </c>
      <c r="H9" s="115">
        <f t="shared" si="0"/>
        <v>4200</v>
      </c>
      <c r="I9" s="116" t="s">
        <v>63</v>
      </c>
    </row>
    <row r="10" spans="1:14" ht="25.5" customHeight="1" x14ac:dyDescent="0.25">
      <c r="A10" s="164" t="s">
        <v>65</v>
      </c>
      <c r="B10" s="165"/>
      <c r="C10" s="111" t="s">
        <v>66</v>
      </c>
      <c r="D10" s="112" t="s">
        <v>67</v>
      </c>
      <c r="E10" s="113" t="s">
        <v>64</v>
      </c>
      <c r="F10" s="114">
        <v>1</v>
      </c>
      <c r="G10" s="117">
        <v>2600</v>
      </c>
      <c r="H10" s="115">
        <f t="shared" si="0"/>
        <v>2600</v>
      </c>
      <c r="I10" s="116" t="s">
        <v>63</v>
      </c>
    </row>
    <row r="11" spans="1:14" ht="25.5" customHeight="1" x14ac:dyDescent="0.25">
      <c r="A11" s="160" t="s">
        <v>68</v>
      </c>
      <c r="B11" s="161"/>
      <c r="C11" s="111" t="s">
        <v>66</v>
      </c>
      <c r="D11" s="112" t="s">
        <v>69</v>
      </c>
      <c r="E11" s="113" t="s">
        <v>64</v>
      </c>
      <c r="F11" s="114">
        <v>1</v>
      </c>
      <c r="G11" s="117">
        <v>4200</v>
      </c>
      <c r="H11" s="115">
        <v>4200</v>
      </c>
      <c r="I11" s="116"/>
    </row>
    <row r="12" spans="1:14" ht="25.5" customHeight="1" x14ac:dyDescent="0.25">
      <c r="A12" s="160" t="s">
        <v>70</v>
      </c>
      <c r="B12" s="161"/>
      <c r="C12" s="111"/>
      <c r="D12" s="112" t="s">
        <v>71</v>
      </c>
      <c r="E12" s="113" t="s">
        <v>64</v>
      </c>
      <c r="F12" s="114">
        <v>1</v>
      </c>
      <c r="G12" s="117">
        <v>160</v>
      </c>
      <c r="H12" s="115">
        <v>160</v>
      </c>
      <c r="I12" s="116"/>
    </row>
    <row r="13" spans="1:14" ht="25.05" customHeight="1" x14ac:dyDescent="0.25">
      <c r="A13" s="164" t="s">
        <v>72</v>
      </c>
      <c r="B13" s="165"/>
      <c r="C13" s="118" t="s">
        <v>73</v>
      </c>
      <c r="D13" s="111" t="s">
        <v>74</v>
      </c>
      <c r="E13" s="113" t="s">
        <v>64</v>
      </c>
      <c r="F13" s="114">
        <v>3</v>
      </c>
      <c r="G13" s="115">
        <v>720</v>
      </c>
      <c r="H13" s="115">
        <f t="shared" si="0"/>
        <v>2160</v>
      </c>
      <c r="I13" s="116" t="s">
        <v>63</v>
      </c>
      <c r="K13" s="2"/>
    </row>
    <row r="14" spans="1:14" ht="25.05" customHeight="1" x14ac:dyDescent="0.25">
      <c r="A14" s="164" t="s">
        <v>75</v>
      </c>
      <c r="B14" s="165"/>
      <c r="C14" s="119" t="s">
        <v>76</v>
      </c>
      <c r="D14" s="119" t="s">
        <v>84</v>
      </c>
      <c r="E14" s="113" t="s">
        <v>12</v>
      </c>
      <c r="F14" s="114">
        <v>4.5</v>
      </c>
      <c r="G14" s="115">
        <v>102</v>
      </c>
      <c r="H14" s="115">
        <f t="shared" si="0"/>
        <v>459</v>
      </c>
      <c r="I14" s="116" t="s">
        <v>77</v>
      </c>
      <c r="J14" s="120"/>
      <c r="K14" s="188" t="s">
        <v>96</v>
      </c>
      <c r="L14" s="188"/>
      <c r="M14" s="188"/>
    </row>
    <row r="15" spans="1:14" ht="25.05" customHeight="1" x14ac:dyDescent="0.25">
      <c r="A15" s="164"/>
      <c r="B15" s="165"/>
      <c r="C15" s="112"/>
      <c r="D15" s="119"/>
      <c r="E15" s="113"/>
      <c r="G15" s="115"/>
      <c r="H15" s="115"/>
      <c r="I15" s="116"/>
      <c r="K15" s="189" t="s">
        <v>96</v>
      </c>
      <c r="L15" s="189"/>
      <c r="M15" s="189"/>
      <c r="N15" s="1">
        <f>(65*65*3.14/4000000)*1*3*3</f>
        <v>2.9849625000000001E-2</v>
      </c>
    </row>
    <row r="16" spans="1:14" ht="26.25" customHeight="1" x14ac:dyDescent="0.25">
      <c r="A16" s="164" t="s">
        <v>35</v>
      </c>
      <c r="B16" s="165"/>
      <c r="C16" s="121"/>
      <c r="D16" s="121"/>
      <c r="E16" s="122" t="s">
        <v>35</v>
      </c>
      <c r="F16" s="114" t="s">
        <v>35</v>
      </c>
      <c r="G16" s="115" t="s">
        <v>35</v>
      </c>
      <c r="H16" s="115" t="s">
        <v>35</v>
      </c>
      <c r="I16" s="123"/>
      <c r="K16"/>
      <c r="L16" s="190" t="s">
        <v>16</v>
      </c>
      <c r="M16"/>
    </row>
    <row r="17" spans="1:13" ht="25.05" customHeight="1" x14ac:dyDescent="0.25">
      <c r="A17" s="164"/>
      <c r="B17" s="165"/>
      <c r="C17" s="112"/>
      <c r="D17" s="112"/>
      <c r="E17" s="113"/>
      <c r="F17" s="114"/>
      <c r="G17" s="115"/>
      <c r="H17" s="115"/>
      <c r="I17" s="124"/>
      <c r="K17" s="1" t="s">
        <v>97</v>
      </c>
      <c r="L17" s="1" t="s">
        <v>98</v>
      </c>
    </row>
    <row r="18" spans="1:13" ht="25.05" customHeight="1" x14ac:dyDescent="0.25">
      <c r="A18" s="164"/>
      <c r="B18" s="165"/>
      <c r="C18" s="112"/>
      <c r="D18" s="112"/>
      <c r="E18" s="113"/>
      <c r="F18" s="114"/>
      <c r="G18" s="115"/>
      <c r="H18" s="115"/>
      <c r="I18" s="124"/>
    </row>
    <row r="19" spans="1:13" ht="25.05" customHeight="1" x14ac:dyDescent="0.25">
      <c r="A19" s="125"/>
      <c r="B19" s="119"/>
      <c r="C19" s="119"/>
      <c r="D19" s="119"/>
      <c r="E19" s="122"/>
      <c r="F19" s="126"/>
      <c r="G19" s="127"/>
      <c r="H19" s="115"/>
      <c r="I19" s="124"/>
      <c r="K19" s="143"/>
      <c r="L19" s="143"/>
      <c r="M19" s="143"/>
    </row>
    <row r="20" spans="1:13" ht="25.05" customHeight="1" thickBot="1" x14ac:dyDescent="0.3">
      <c r="A20" s="166" t="s">
        <v>78</v>
      </c>
      <c r="B20" s="167"/>
      <c r="C20" s="128"/>
      <c r="D20" s="128"/>
      <c r="E20" s="129"/>
      <c r="F20" s="130"/>
      <c r="G20" s="131"/>
      <c r="H20" s="132">
        <f>SUM(H8:H19)</f>
        <v>22863</v>
      </c>
      <c r="I20" s="133"/>
    </row>
    <row r="21" spans="1:13" ht="13.5" customHeight="1" x14ac:dyDescent="0.3">
      <c r="I21" s="78"/>
    </row>
    <row r="22" spans="1:13" ht="12.75" x14ac:dyDescent="0.25">
      <c r="C22" s="134" t="s">
        <v>35</v>
      </c>
      <c r="D22" s="135" t="s">
        <v>35</v>
      </c>
    </row>
    <row r="28" spans="1:13" x14ac:dyDescent="0.25">
      <c r="F28" s="136"/>
    </row>
  </sheetData>
  <mergeCells count="23">
    <mergeCell ref="A17:B17"/>
    <mergeCell ref="A18:B18"/>
    <mergeCell ref="K19:M19"/>
    <mergeCell ref="A20:B20"/>
    <mergeCell ref="A13:B13"/>
    <mergeCell ref="A14:B14"/>
    <mergeCell ref="K14:M14"/>
    <mergeCell ref="A15:B15"/>
    <mergeCell ref="K15:M15"/>
    <mergeCell ref="A16:B16"/>
    <mergeCell ref="I6:I7"/>
    <mergeCell ref="A8:B8"/>
    <mergeCell ref="A9:B9"/>
    <mergeCell ref="A10:B10"/>
    <mergeCell ref="A11:B11"/>
    <mergeCell ref="A12:B12"/>
    <mergeCell ref="C2:H2"/>
    <mergeCell ref="D3:G3"/>
    <mergeCell ref="A6:D7"/>
    <mergeCell ref="E6:E7"/>
    <mergeCell ref="F6:F7"/>
    <mergeCell ref="G6:G7"/>
    <mergeCell ref="H6:H7"/>
  </mergeCells>
  <phoneticPr fontId="2"/>
  <printOptions horizontalCentered="1"/>
  <pageMargins left="0" right="0" top="1.5748031496062993" bottom="0" header="0.9055118110236221" footer="0.51181102362204722"/>
  <pageSetup paperSize="9" scale="88" orientation="landscape" blackAndWhite="1" r:id="rId1"/>
  <headerFooter alignWithMargins="0">
    <oddHeader>&amp;C&amp;"ＭＳ 明朝,標準"&amp;18代　　　　価　　　　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内訳書</vt:lpstr>
      <vt:lpstr>代価表1</vt:lpstr>
      <vt:lpstr>代価表2</vt:lpstr>
      <vt:lpstr>代価表3</vt:lpstr>
      <vt:lpstr>代価表4</vt:lpstr>
      <vt:lpstr>代価表5</vt:lpstr>
      <vt:lpstr>代価表6</vt:lpstr>
      <vt:lpstr>代価表7</vt:lpstr>
      <vt:lpstr>代価表5!Print_Area</vt:lpstr>
      <vt:lpstr>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三田和朗</dc:creator>
  <cp:lastModifiedBy>和朗 三田</cp:lastModifiedBy>
  <dcterms:created xsi:type="dcterms:W3CDTF">2019-08-19T06:38:24Z</dcterms:created>
  <dcterms:modified xsi:type="dcterms:W3CDTF">2025-01-12T08:04:26Z</dcterms:modified>
</cp:coreProperties>
</file>